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Zdravotní technika" sheetId="3" r:id="rId3"/>
    <sheet name="c - Ústřední vytápění" sheetId="4" r:id="rId4"/>
    <sheet name="d - Elektroinstalace" sheetId="5" r:id="rId5"/>
    <sheet name="e - Vzduchotechnika" sheetId="6" r:id="rId6"/>
    <sheet name="2 - Vedlejší náklady" sheetId="7" r:id="rId7"/>
    <sheet name="Seznam figur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'a - Stavební část'!$C$142:$K$1209</definedName>
    <definedName name="_xlnm.Print_Area" localSheetId="1">'a - Stavební část'!$C$4:$J$76,'a - Stavební část'!$C$82:$J$122,'a - Stavební část'!$C$128:$K$1209</definedName>
    <definedName name="_xlnm.Print_Titles" localSheetId="1">'a - Stavební část'!$142:$142</definedName>
    <definedName name="_xlnm._FilterDatabase" localSheetId="2" hidden="1">'b - Zdravotní technika'!$C$125:$K$195</definedName>
    <definedName name="_xlnm.Print_Area" localSheetId="2">'b - Zdravotní technika'!$C$4:$J$76,'b - Zdravotní technika'!$C$82:$J$105,'b - Zdravotní technika'!$C$111:$K$195</definedName>
    <definedName name="_xlnm.Print_Titles" localSheetId="2">'b - Zdravotní technika'!$125:$125</definedName>
    <definedName name="_xlnm._FilterDatabase" localSheetId="3" hidden="1">'c - Ústřední vytápění'!$C$124:$K$167</definedName>
    <definedName name="_xlnm.Print_Area" localSheetId="3">'c - Ústřední vytápění'!$C$4:$J$76,'c - Ústřední vytápění'!$C$82:$J$104,'c - Ústřední vytápění'!$C$110:$K$167</definedName>
    <definedName name="_xlnm.Print_Titles" localSheetId="3">'c - Ústřední vytápění'!$124:$124</definedName>
    <definedName name="_xlnm._FilterDatabase" localSheetId="4" hidden="1">'d - Elektroinstalace'!$C$121:$K$125</definedName>
    <definedName name="_xlnm.Print_Area" localSheetId="4">'d - Elektroinstalace'!$C$4:$J$76,'d - Elektroinstalace'!$C$82:$J$101,'d - Elektroinstalace'!$C$107:$K$125</definedName>
    <definedName name="_xlnm.Print_Titles" localSheetId="4">'d - Elektroinstalace'!$121:$121</definedName>
    <definedName name="_xlnm._FilterDatabase" localSheetId="5" hidden="1">'e - Vzduchotechnika'!$C$124:$K$168</definedName>
    <definedName name="_xlnm.Print_Area" localSheetId="5">'e - Vzduchotechnika'!$C$4:$J$76,'e - Vzduchotechnika'!$C$82:$J$104,'e - Vzduchotechnika'!$C$110:$K$168</definedName>
    <definedName name="_xlnm.Print_Titles" localSheetId="5">'e - Vzduchotechnika'!$124:$124</definedName>
    <definedName name="_xlnm._FilterDatabase" localSheetId="6" hidden="1">'2 - Vedlejší náklady'!$C$125:$K$154</definedName>
    <definedName name="_xlnm.Print_Area" localSheetId="6">'2 - Vedlejší náklady'!$C$4:$J$76,'2 - Vedlejší náklady'!$C$82:$J$107,'2 - Vedlejší náklady'!$C$113:$K$154</definedName>
    <definedName name="_xlnm.Print_Titles" localSheetId="6">'2 - Vedlejší náklady'!$125:$125</definedName>
    <definedName name="_xlnm.Print_Area" localSheetId="7">'Seznam figur'!$C$4:$G$495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101"/>
  <c i="7" r="J35"/>
  <c i="1" r="AX101"/>
  <c i="7" r="BI153"/>
  <c r="BH153"/>
  <c r="BG153"/>
  <c r="BE153"/>
  <c r="T153"/>
  <c r="T152"/>
  <c r="R153"/>
  <c r="R152"/>
  <c r="P153"/>
  <c r="P152"/>
  <c r="BI150"/>
  <c r="BH150"/>
  <c r="BG150"/>
  <c r="BE150"/>
  <c r="T150"/>
  <c r="T149"/>
  <c r="R150"/>
  <c r="R149"/>
  <c r="P150"/>
  <c r="P149"/>
  <c r="BI147"/>
  <c r="BH147"/>
  <c r="BG147"/>
  <c r="BE147"/>
  <c r="T147"/>
  <c r="T146"/>
  <c r="R147"/>
  <c r="R146"/>
  <c r="P147"/>
  <c r="P146"/>
  <c r="BI144"/>
  <c r="BH144"/>
  <c r="BG144"/>
  <c r="BE144"/>
  <c r="T144"/>
  <c r="T143"/>
  <c r="R144"/>
  <c r="R143"/>
  <c r="P144"/>
  <c r="P143"/>
  <c r="BI141"/>
  <c r="BH141"/>
  <c r="BG141"/>
  <c r="BE141"/>
  <c r="T141"/>
  <c r="T140"/>
  <c r="R141"/>
  <c r="R140"/>
  <c r="P141"/>
  <c r="P140"/>
  <c r="BI138"/>
  <c r="BH138"/>
  <c r="BG138"/>
  <c r="BE138"/>
  <c r="T138"/>
  <c r="T137"/>
  <c r="R138"/>
  <c r="R137"/>
  <c r="P138"/>
  <c r="P137"/>
  <c r="BI135"/>
  <c r="BH135"/>
  <c r="BG135"/>
  <c r="BE135"/>
  <c r="T135"/>
  <c r="T134"/>
  <c r="R135"/>
  <c r="R134"/>
  <c r="P135"/>
  <c r="P134"/>
  <c r="BI132"/>
  <c r="BH132"/>
  <c r="BG132"/>
  <c r="BE132"/>
  <c r="T132"/>
  <c r="T131"/>
  <c r="R132"/>
  <c r="R131"/>
  <c r="P132"/>
  <c r="P131"/>
  <c r="BI129"/>
  <c r="BH129"/>
  <c r="BG129"/>
  <c r="BE129"/>
  <c r="T129"/>
  <c r="T128"/>
  <c r="T127"/>
  <c r="T126"/>
  <c r="R129"/>
  <c r="R128"/>
  <c r="R127"/>
  <c r="R126"/>
  <c r="P129"/>
  <c r="P128"/>
  <c r="P127"/>
  <c r="P126"/>
  <c i="1" r="AU101"/>
  <c i="7"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6" r="J39"/>
  <c r="J38"/>
  <c i="1" r="AY100"/>
  <c i="6" r="J37"/>
  <c i="1" r="AX100"/>
  <c i="6"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T127"/>
  <c r="T126"/>
  <c r="R128"/>
  <c r="R127"/>
  <c r="R126"/>
  <c r="P128"/>
  <c r="P127"/>
  <c r="P126"/>
  <c r="J122"/>
  <c r="J121"/>
  <c r="F121"/>
  <c r="F119"/>
  <c r="E117"/>
  <c r="J94"/>
  <c r="J93"/>
  <c r="F93"/>
  <c r="F91"/>
  <c r="E89"/>
  <c r="J20"/>
  <c r="E20"/>
  <c r="F94"/>
  <c r="J19"/>
  <c r="J14"/>
  <c r="J91"/>
  <c r="E7"/>
  <c r="E113"/>
  <c i="5" r="J39"/>
  <c r="J38"/>
  <c i="1" r="AY99"/>
  <c i="5" r="J37"/>
  <c i="1" r="AX99"/>
  <c i="5" r="BI125"/>
  <c r="BH125"/>
  <c r="BG125"/>
  <c r="BE125"/>
  <c r="T125"/>
  <c r="T124"/>
  <c r="T123"/>
  <c r="T122"/>
  <c r="R125"/>
  <c r="R124"/>
  <c r="R123"/>
  <c r="R122"/>
  <c r="P125"/>
  <c r="P124"/>
  <c r="P123"/>
  <c r="P122"/>
  <c i="1" r="AU99"/>
  <c i="5"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4" r="J39"/>
  <c r="J38"/>
  <c i="1" r="AY98"/>
  <c i="4" r="J37"/>
  <c i="1" r="AX98"/>
  <c i="4"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121"/>
  <c r="J16"/>
  <c r="J14"/>
  <c r="J91"/>
  <c r="E7"/>
  <c r="E113"/>
  <c i="3" r="J39"/>
  <c r="J38"/>
  <c i="1" r="AY97"/>
  <c i="3" r="J37"/>
  <c i="1" r="AX97"/>
  <c i="3"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F120"/>
  <c r="E118"/>
  <c r="F91"/>
  <c r="E89"/>
  <c r="J26"/>
  <c r="E26"/>
  <c r="J94"/>
  <c r="J25"/>
  <c r="J23"/>
  <c r="E23"/>
  <c r="J122"/>
  <c r="J22"/>
  <c r="J20"/>
  <c r="E20"/>
  <c r="F94"/>
  <c r="J19"/>
  <c r="J17"/>
  <c r="E17"/>
  <c r="F93"/>
  <c r="J16"/>
  <c r="J14"/>
  <c r="J91"/>
  <c r="E7"/>
  <c r="E85"/>
  <c i="2" r="J39"/>
  <c r="J38"/>
  <c i="1" r="AY96"/>
  <c i="2" r="J37"/>
  <c i="1" r="AX96"/>
  <c i="2" r="BI1208"/>
  <c r="BH1208"/>
  <c r="BG1208"/>
  <c r="BE1208"/>
  <c r="T1208"/>
  <c r="T1207"/>
  <c r="R1208"/>
  <c r="R1207"/>
  <c r="P1208"/>
  <c r="P1207"/>
  <c r="BI1205"/>
  <c r="BH1205"/>
  <c r="BG1205"/>
  <c r="BE1205"/>
  <c r="T1205"/>
  <c r="T1204"/>
  <c r="R1205"/>
  <c r="R1204"/>
  <c r="P1205"/>
  <c r="P1204"/>
  <c r="BI1189"/>
  <c r="BH1189"/>
  <c r="BG1189"/>
  <c r="BE1189"/>
  <c r="T1189"/>
  <c r="T1180"/>
  <c r="R1189"/>
  <c r="R1180"/>
  <c r="P1189"/>
  <c r="P1180"/>
  <c r="BI1181"/>
  <c r="BH1181"/>
  <c r="BG1181"/>
  <c r="BE1181"/>
  <c r="T1181"/>
  <c r="R1181"/>
  <c r="P1181"/>
  <c r="BI1178"/>
  <c r="BH1178"/>
  <c r="BG1178"/>
  <c r="BE1178"/>
  <c r="T1178"/>
  <c r="R1178"/>
  <c r="P1178"/>
  <c r="BI1176"/>
  <c r="BH1176"/>
  <c r="BG1176"/>
  <c r="BE1176"/>
  <c r="T1176"/>
  <c r="R1176"/>
  <c r="P1176"/>
  <c r="BI1174"/>
  <c r="BH1174"/>
  <c r="BG1174"/>
  <c r="BE1174"/>
  <c r="T1174"/>
  <c r="R1174"/>
  <c r="P1174"/>
  <c r="BI1171"/>
  <c r="BH1171"/>
  <c r="BG1171"/>
  <c r="BE1171"/>
  <c r="T1171"/>
  <c r="R1171"/>
  <c r="P1171"/>
  <c r="BI1169"/>
  <c r="BH1169"/>
  <c r="BG1169"/>
  <c r="BE1169"/>
  <c r="T1169"/>
  <c r="R1169"/>
  <c r="P1169"/>
  <c r="BI1161"/>
  <c r="BH1161"/>
  <c r="BG1161"/>
  <c r="BE1161"/>
  <c r="T1161"/>
  <c r="R1161"/>
  <c r="P1161"/>
  <c r="BI1153"/>
  <c r="BH1153"/>
  <c r="BG1153"/>
  <c r="BE1153"/>
  <c r="T1153"/>
  <c r="R1153"/>
  <c r="P1153"/>
  <c r="BI1145"/>
  <c r="BH1145"/>
  <c r="BG1145"/>
  <c r="BE1145"/>
  <c r="T1145"/>
  <c r="R1145"/>
  <c r="P1145"/>
  <c r="BI1143"/>
  <c r="BH1143"/>
  <c r="BG1143"/>
  <c r="BE1143"/>
  <c r="T1143"/>
  <c r="R1143"/>
  <c r="P1143"/>
  <c r="BI1142"/>
  <c r="BH1142"/>
  <c r="BG1142"/>
  <c r="BE1142"/>
  <c r="T1142"/>
  <c r="R1142"/>
  <c r="P1142"/>
  <c r="BI1140"/>
  <c r="BH1140"/>
  <c r="BG1140"/>
  <c r="BE1140"/>
  <c r="T1140"/>
  <c r="R1140"/>
  <c r="P1140"/>
  <c r="BI1112"/>
  <c r="BH1112"/>
  <c r="BG1112"/>
  <c r="BE1112"/>
  <c r="T1112"/>
  <c r="R1112"/>
  <c r="P1112"/>
  <c r="BI1098"/>
  <c r="BH1098"/>
  <c r="BG1098"/>
  <c r="BE1098"/>
  <c r="T1098"/>
  <c r="R1098"/>
  <c r="P1098"/>
  <c r="BI1095"/>
  <c r="BH1095"/>
  <c r="BG1095"/>
  <c r="BE1095"/>
  <c r="T1095"/>
  <c r="R1095"/>
  <c r="P1095"/>
  <c r="BI1092"/>
  <c r="BH1092"/>
  <c r="BG1092"/>
  <c r="BE1092"/>
  <c r="T1092"/>
  <c r="R1092"/>
  <c r="P1092"/>
  <c r="BI1090"/>
  <c r="BH1090"/>
  <c r="BG1090"/>
  <c r="BE1090"/>
  <c r="T1090"/>
  <c r="R1090"/>
  <c r="P1090"/>
  <c r="BI1062"/>
  <c r="BH1062"/>
  <c r="BG1062"/>
  <c r="BE1062"/>
  <c r="T1062"/>
  <c r="R1062"/>
  <c r="P1062"/>
  <c r="BI1060"/>
  <c r="BH1060"/>
  <c r="BG1060"/>
  <c r="BE1060"/>
  <c r="T1060"/>
  <c r="R1060"/>
  <c r="P1060"/>
  <c r="BI1059"/>
  <c r="BH1059"/>
  <c r="BG1059"/>
  <c r="BE1059"/>
  <c r="T1059"/>
  <c r="R1059"/>
  <c r="P1059"/>
  <c r="BI1055"/>
  <c r="BH1055"/>
  <c r="BG1055"/>
  <c r="BE1055"/>
  <c r="T1055"/>
  <c r="R1055"/>
  <c r="P1055"/>
  <c r="BI1051"/>
  <c r="BH1051"/>
  <c r="BG1051"/>
  <c r="BE1051"/>
  <c r="T1051"/>
  <c r="R1051"/>
  <c r="P1051"/>
  <c r="BI1049"/>
  <c r="BH1049"/>
  <c r="BG1049"/>
  <c r="BE1049"/>
  <c r="T1049"/>
  <c r="R1049"/>
  <c r="P1049"/>
  <c r="BI1047"/>
  <c r="BH1047"/>
  <c r="BG1047"/>
  <c r="BE1047"/>
  <c r="T1047"/>
  <c r="R1047"/>
  <c r="P1047"/>
  <c r="BI1044"/>
  <c r="BH1044"/>
  <c r="BG1044"/>
  <c r="BE1044"/>
  <c r="T1044"/>
  <c r="R1044"/>
  <c r="P1044"/>
  <c r="BI1041"/>
  <c r="BH1041"/>
  <c r="BG1041"/>
  <c r="BE1041"/>
  <c r="T1041"/>
  <c r="R1041"/>
  <c r="P1041"/>
  <c r="BI1038"/>
  <c r="BH1038"/>
  <c r="BG1038"/>
  <c r="BE1038"/>
  <c r="T1038"/>
  <c r="R1038"/>
  <c r="P1038"/>
  <c r="BI1035"/>
  <c r="BH1035"/>
  <c r="BG1035"/>
  <c r="BE1035"/>
  <c r="T1035"/>
  <c r="R1035"/>
  <c r="P1035"/>
  <c r="BI1032"/>
  <c r="BH1032"/>
  <c r="BG1032"/>
  <c r="BE1032"/>
  <c r="T1032"/>
  <c r="R1032"/>
  <c r="P1032"/>
  <c r="BI1029"/>
  <c r="BH1029"/>
  <c r="BG1029"/>
  <c r="BE1029"/>
  <c r="T1029"/>
  <c r="R1029"/>
  <c r="P1029"/>
  <c r="BI1026"/>
  <c r="BH1026"/>
  <c r="BG1026"/>
  <c r="BE1026"/>
  <c r="T1026"/>
  <c r="R1026"/>
  <c r="P1026"/>
  <c r="BI1020"/>
  <c r="BH1020"/>
  <c r="BG1020"/>
  <c r="BE1020"/>
  <c r="T1020"/>
  <c r="R1020"/>
  <c r="P1020"/>
  <c r="BI1018"/>
  <c r="BH1018"/>
  <c r="BG1018"/>
  <c r="BE1018"/>
  <c r="T1018"/>
  <c r="R1018"/>
  <c r="P1018"/>
  <c r="BI1017"/>
  <c r="BH1017"/>
  <c r="BG1017"/>
  <c r="BE1017"/>
  <c r="T1017"/>
  <c r="R1017"/>
  <c r="P1017"/>
  <c r="BI1013"/>
  <c r="BH1013"/>
  <c r="BG1013"/>
  <c r="BE1013"/>
  <c r="T1013"/>
  <c r="R1013"/>
  <c r="P1013"/>
  <c r="BI1011"/>
  <c r="BH1011"/>
  <c r="BG1011"/>
  <c r="BE1011"/>
  <c r="T1011"/>
  <c r="R1011"/>
  <c r="P1011"/>
  <c r="BI1006"/>
  <c r="BH1006"/>
  <c r="BG1006"/>
  <c r="BE1006"/>
  <c r="T1006"/>
  <c r="R1006"/>
  <c r="P1006"/>
  <c r="BI1002"/>
  <c r="BH1002"/>
  <c r="BG1002"/>
  <c r="BE1002"/>
  <c r="T1002"/>
  <c r="R1002"/>
  <c r="P1002"/>
  <c r="BI997"/>
  <c r="BH997"/>
  <c r="BG997"/>
  <c r="BE997"/>
  <c r="T997"/>
  <c r="R997"/>
  <c r="P997"/>
  <c r="BI992"/>
  <c r="BH992"/>
  <c r="BG992"/>
  <c r="BE992"/>
  <c r="T992"/>
  <c r="R992"/>
  <c r="P992"/>
  <c r="BI990"/>
  <c r="BH990"/>
  <c r="BG990"/>
  <c r="BE990"/>
  <c r="T990"/>
  <c r="R990"/>
  <c r="P990"/>
  <c r="BI988"/>
  <c r="BH988"/>
  <c r="BG988"/>
  <c r="BE988"/>
  <c r="T988"/>
  <c r="R988"/>
  <c r="P988"/>
  <c r="BI982"/>
  <c r="BH982"/>
  <c r="BG982"/>
  <c r="BE982"/>
  <c r="T982"/>
  <c r="R982"/>
  <c r="P982"/>
  <c r="BI974"/>
  <c r="BH974"/>
  <c r="BG974"/>
  <c r="BE974"/>
  <c r="T974"/>
  <c r="R974"/>
  <c r="P974"/>
  <c r="BI972"/>
  <c r="BH972"/>
  <c r="BG972"/>
  <c r="BE972"/>
  <c r="T972"/>
  <c r="R972"/>
  <c r="P972"/>
  <c r="BI971"/>
  <c r="BH971"/>
  <c r="BG971"/>
  <c r="BE971"/>
  <c r="T971"/>
  <c r="R971"/>
  <c r="P971"/>
  <c r="BI969"/>
  <c r="BH969"/>
  <c r="BG969"/>
  <c r="BE969"/>
  <c r="T969"/>
  <c r="R969"/>
  <c r="P969"/>
  <c r="BI964"/>
  <c r="BH964"/>
  <c r="BG964"/>
  <c r="BE964"/>
  <c r="T964"/>
  <c r="R964"/>
  <c r="P964"/>
  <c r="BI960"/>
  <c r="BH960"/>
  <c r="BG960"/>
  <c r="BE960"/>
  <c r="T960"/>
  <c r="R960"/>
  <c r="P960"/>
  <c r="BI956"/>
  <c r="BH956"/>
  <c r="BG956"/>
  <c r="BE956"/>
  <c r="T956"/>
  <c r="R956"/>
  <c r="P956"/>
  <c r="BI954"/>
  <c r="BH954"/>
  <c r="BG954"/>
  <c r="BE954"/>
  <c r="T954"/>
  <c r="R954"/>
  <c r="P954"/>
  <c r="BI952"/>
  <c r="BH952"/>
  <c r="BG952"/>
  <c r="BE952"/>
  <c r="T952"/>
  <c r="R952"/>
  <c r="P952"/>
  <c r="BI950"/>
  <c r="BH950"/>
  <c r="BG950"/>
  <c r="BE950"/>
  <c r="T950"/>
  <c r="R950"/>
  <c r="P950"/>
  <c r="BI948"/>
  <c r="BH948"/>
  <c r="BG948"/>
  <c r="BE948"/>
  <c r="T948"/>
  <c r="R948"/>
  <c r="P948"/>
  <c r="BI946"/>
  <c r="BH946"/>
  <c r="BG946"/>
  <c r="BE946"/>
  <c r="T946"/>
  <c r="R946"/>
  <c r="P946"/>
  <c r="BI945"/>
  <c r="BH945"/>
  <c r="BG945"/>
  <c r="BE945"/>
  <c r="T945"/>
  <c r="R945"/>
  <c r="P945"/>
  <c r="BI943"/>
  <c r="BH943"/>
  <c r="BG943"/>
  <c r="BE943"/>
  <c r="T943"/>
  <c r="R943"/>
  <c r="P943"/>
  <c r="BI941"/>
  <c r="BH941"/>
  <c r="BG941"/>
  <c r="BE941"/>
  <c r="T941"/>
  <c r="R941"/>
  <c r="P941"/>
  <c r="BI939"/>
  <c r="BH939"/>
  <c r="BG939"/>
  <c r="BE939"/>
  <c r="T939"/>
  <c r="R939"/>
  <c r="P939"/>
  <c r="BI937"/>
  <c r="BH937"/>
  <c r="BG937"/>
  <c r="BE937"/>
  <c r="T937"/>
  <c r="R937"/>
  <c r="P937"/>
  <c r="BI934"/>
  <c r="BH934"/>
  <c r="BG934"/>
  <c r="BE934"/>
  <c r="T934"/>
  <c r="R934"/>
  <c r="P934"/>
  <c r="BI933"/>
  <c r="BH933"/>
  <c r="BG933"/>
  <c r="BE933"/>
  <c r="T933"/>
  <c r="R933"/>
  <c r="P933"/>
  <c r="BI925"/>
  <c r="BH925"/>
  <c r="BG925"/>
  <c r="BE925"/>
  <c r="T925"/>
  <c r="R925"/>
  <c r="P925"/>
  <c r="BI924"/>
  <c r="BH924"/>
  <c r="BG924"/>
  <c r="BE924"/>
  <c r="T924"/>
  <c r="R924"/>
  <c r="P924"/>
  <c r="BI922"/>
  <c r="BH922"/>
  <c r="BG922"/>
  <c r="BE922"/>
  <c r="T922"/>
  <c r="R922"/>
  <c r="P922"/>
  <c r="BI920"/>
  <c r="BH920"/>
  <c r="BG920"/>
  <c r="BE920"/>
  <c r="T920"/>
  <c r="R920"/>
  <c r="P920"/>
  <c r="BI918"/>
  <c r="BH918"/>
  <c r="BG918"/>
  <c r="BE918"/>
  <c r="T918"/>
  <c r="R918"/>
  <c r="P918"/>
  <c r="BI915"/>
  <c r="BH915"/>
  <c r="BG915"/>
  <c r="BE915"/>
  <c r="T915"/>
  <c r="R915"/>
  <c r="P915"/>
  <c r="BI912"/>
  <c r="BH912"/>
  <c r="BG912"/>
  <c r="BE912"/>
  <c r="T912"/>
  <c r="R912"/>
  <c r="P912"/>
  <c r="BI909"/>
  <c r="BH909"/>
  <c r="BG909"/>
  <c r="BE909"/>
  <c r="T909"/>
  <c r="R909"/>
  <c r="P909"/>
  <c r="BI906"/>
  <c r="BH906"/>
  <c r="BG906"/>
  <c r="BE906"/>
  <c r="T906"/>
  <c r="R906"/>
  <c r="P906"/>
  <c r="BI903"/>
  <c r="BH903"/>
  <c r="BG903"/>
  <c r="BE903"/>
  <c r="T903"/>
  <c r="R903"/>
  <c r="P903"/>
  <c r="BI900"/>
  <c r="BH900"/>
  <c r="BG900"/>
  <c r="BE900"/>
  <c r="T900"/>
  <c r="R900"/>
  <c r="P900"/>
  <c r="BI897"/>
  <c r="BH897"/>
  <c r="BG897"/>
  <c r="BE897"/>
  <c r="T897"/>
  <c r="R897"/>
  <c r="P897"/>
  <c r="BI894"/>
  <c r="BH894"/>
  <c r="BG894"/>
  <c r="BE894"/>
  <c r="T894"/>
  <c r="R894"/>
  <c r="P894"/>
  <c r="BI892"/>
  <c r="BH892"/>
  <c r="BG892"/>
  <c r="BE892"/>
  <c r="T892"/>
  <c r="R892"/>
  <c r="P892"/>
  <c r="BI890"/>
  <c r="BH890"/>
  <c r="BG890"/>
  <c r="BE890"/>
  <c r="T890"/>
  <c r="R890"/>
  <c r="P890"/>
  <c r="BI886"/>
  <c r="BH886"/>
  <c r="BG886"/>
  <c r="BE886"/>
  <c r="T886"/>
  <c r="R886"/>
  <c r="P886"/>
  <c r="BI874"/>
  <c r="BH874"/>
  <c r="BG874"/>
  <c r="BE874"/>
  <c r="T874"/>
  <c r="R874"/>
  <c r="P874"/>
  <c r="BI862"/>
  <c r="BH862"/>
  <c r="BG862"/>
  <c r="BE862"/>
  <c r="T862"/>
  <c r="R862"/>
  <c r="P862"/>
  <c r="BI858"/>
  <c r="BH858"/>
  <c r="BG858"/>
  <c r="BE858"/>
  <c r="T858"/>
  <c r="R858"/>
  <c r="P858"/>
  <c r="BI850"/>
  <c r="BH850"/>
  <c r="BG850"/>
  <c r="BE850"/>
  <c r="T850"/>
  <c r="R850"/>
  <c r="P850"/>
  <c r="BI846"/>
  <c r="BH846"/>
  <c r="BG846"/>
  <c r="BE846"/>
  <c r="T846"/>
  <c r="R846"/>
  <c r="P846"/>
  <c r="BI844"/>
  <c r="BH844"/>
  <c r="BG844"/>
  <c r="BE844"/>
  <c r="T844"/>
  <c r="R844"/>
  <c r="P844"/>
  <c r="BI842"/>
  <c r="BH842"/>
  <c r="BG842"/>
  <c r="BE842"/>
  <c r="T842"/>
  <c r="R842"/>
  <c r="P842"/>
  <c r="BI841"/>
  <c r="BH841"/>
  <c r="BG841"/>
  <c r="BE841"/>
  <c r="T841"/>
  <c r="R841"/>
  <c r="P841"/>
  <c r="BI829"/>
  <c r="BH829"/>
  <c r="BG829"/>
  <c r="BE829"/>
  <c r="T829"/>
  <c r="R829"/>
  <c r="P829"/>
  <c r="BI826"/>
  <c r="BH826"/>
  <c r="BG826"/>
  <c r="BE826"/>
  <c r="T826"/>
  <c r="R826"/>
  <c r="P826"/>
  <c r="BI824"/>
  <c r="BH824"/>
  <c r="BG824"/>
  <c r="BE824"/>
  <c r="T824"/>
  <c r="R824"/>
  <c r="P824"/>
  <c r="BI823"/>
  <c r="BH823"/>
  <c r="BG823"/>
  <c r="BE823"/>
  <c r="T823"/>
  <c r="R823"/>
  <c r="P823"/>
  <c r="BI819"/>
  <c r="BH819"/>
  <c r="BG819"/>
  <c r="BE819"/>
  <c r="T819"/>
  <c r="R819"/>
  <c r="P819"/>
  <c r="BI815"/>
  <c r="BH815"/>
  <c r="BG815"/>
  <c r="BE815"/>
  <c r="T815"/>
  <c r="R815"/>
  <c r="P815"/>
  <c r="BI813"/>
  <c r="BH813"/>
  <c r="BG813"/>
  <c r="BE813"/>
  <c r="T813"/>
  <c r="R813"/>
  <c r="P813"/>
  <c r="BI811"/>
  <c r="BH811"/>
  <c r="BG811"/>
  <c r="BE811"/>
  <c r="T811"/>
  <c r="R811"/>
  <c r="P811"/>
  <c r="BI807"/>
  <c r="BH807"/>
  <c r="BG807"/>
  <c r="BE807"/>
  <c r="T807"/>
  <c r="R807"/>
  <c r="P807"/>
  <c r="BI791"/>
  <c r="BH791"/>
  <c r="BG791"/>
  <c r="BE791"/>
  <c r="T791"/>
  <c r="R791"/>
  <c r="P791"/>
  <c r="BI786"/>
  <c r="BH786"/>
  <c r="BG786"/>
  <c r="BE786"/>
  <c r="T786"/>
  <c r="R786"/>
  <c r="P786"/>
  <c r="BI784"/>
  <c r="BH784"/>
  <c r="BG784"/>
  <c r="BE784"/>
  <c r="T784"/>
  <c r="R784"/>
  <c r="P784"/>
  <c r="BI779"/>
  <c r="BH779"/>
  <c r="BG779"/>
  <c r="BE779"/>
  <c r="T779"/>
  <c r="R779"/>
  <c r="P779"/>
  <c r="BI775"/>
  <c r="BH775"/>
  <c r="BG775"/>
  <c r="BE775"/>
  <c r="T775"/>
  <c r="R775"/>
  <c r="P775"/>
  <c r="BI769"/>
  <c r="BH769"/>
  <c r="BG769"/>
  <c r="BE769"/>
  <c r="T769"/>
  <c r="R769"/>
  <c r="P769"/>
  <c r="BI764"/>
  <c r="BH764"/>
  <c r="BG764"/>
  <c r="BE764"/>
  <c r="T764"/>
  <c r="R764"/>
  <c r="P764"/>
  <c r="BI759"/>
  <c r="BH759"/>
  <c r="BG759"/>
  <c r="BE759"/>
  <c r="T759"/>
  <c r="R759"/>
  <c r="P759"/>
  <c r="BI754"/>
  <c r="BH754"/>
  <c r="BG754"/>
  <c r="BE754"/>
  <c r="T754"/>
  <c r="R754"/>
  <c r="P754"/>
  <c r="BI750"/>
  <c r="BH750"/>
  <c r="BG750"/>
  <c r="BE750"/>
  <c r="T750"/>
  <c r="R750"/>
  <c r="P750"/>
  <c r="BI745"/>
  <c r="BH745"/>
  <c r="BG745"/>
  <c r="BE745"/>
  <c r="T745"/>
  <c r="R745"/>
  <c r="P745"/>
  <c r="BI742"/>
  <c r="BH742"/>
  <c r="BG742"/>
  <c r="BE742"/>
  <c r="T742"/>
  <c r="R742"/>
  <c r="P742"/>
  <c r="BI739"/>
  <c r="BH739"/>
  <c r="BG739"/>
  <c r="BE739"/>
  <c r="T739"/>
  <c r="R739"/>
  <c r="P739"/>
  <c r="BI736"/>
  <c r="BH736"/>
  <c r="BG736"/>
  <c r="BE736"/>
  <c r="T736"/>
  <c r="R736"/>
  <c r="P736"/>
  <c r="BI733"/>
  <c r="BH733"/>
  <c r="BG733"/>
  <c r="BE733"/>
  <c r="T733"/>
  <c r="R733"/>
  <c r="P733"/>
  <c r="BI731"/>
  <c r="BH731"/>
  <c r="BG731"/>
  <c r="BE731"/>
  <c r="T731"/>
  <c r="R731"/>
  <c r="P731"/>
  <c r="BI729"/>
  <c r="BH729"/>
  <c r="BG729"/>
  <c r="BE729"/>
  <c r="T729"/>
  <c r="R729"/>
  <c r="P729"/>
  <c r="BI727"/>
  <c r="BH727"/>
  <c r="BG727"/>
  <c r="BE727"/>
  <c r="T727"/>
  <c r="R727"/>
  <c r="P727"/>
  <c r="BI725"/>
  <c r="BH725"/>
  <c r="BG725"/>
  <c r="BE725"/>
  <c r="T725"/>
  <c r="R725"/>
  <c r="P725"/>
  <c r="BI723"/>
  <c r="BH723"/>
  <c r="BG723"/>
  <c r="BE723"/>
  <c r="T723"/>
  <c r="R723"/>
  <c r="P723"/>
  <c r="BI721"/>
  <c r="BH721"/>
  <c r="BG721"/>
  <c r="BE721"/>
  <c r="T721"/>
  <c r="R721"/>
  <c r="P721"/>
  <c r="BI719"/>
  <c r="BH719"/>
  <c r="BG719"/>
  <c r="BE719"/>
  <c r="T719"/>
  <c r="R719"/>
  <c r="P719"/>
  <c r="BI718"/>
  <c r="BH718"/>
  <c r="BG718"/>
  <c r="BE718"/>
  <c r="T718"/>
  <c r="R718"/>
  <c r="P718"/>
  <c r="BI716"/>
  <c r="BH716"/>
  <c r="BG716"/>
  <c r="BE716"/>
  <c r="T716"/>
  <c r="R716"/>
  <c r="P716"/>
  <c r="BI714"/>
  <c r="BH714"/>
  <c r="BG714"/>
  <c r="BE714"/>
  <c r="T714"/>
  <c r="R714"/>
  <c r="P714"/>
  <c r="BI711"/>
  <c r="BH711"/>
  <c r="BG711"/>
  <c r="BE711"/>
  <c r="T711"/>
  <c r="R711"/>
  <c r="P711"/>
  <c r="BI709"/>
  <c r="BH709"/>
  <c r="BG709"/>
  <c r="BE709"/>
  <c r="T709"/>
  <c r="R709"/>
  <c r="P709"/>
  <c r="BI708"/>
  <c r="BH708"/>
  <c r="BG708"/>
  <c r="BE708"/>
  <c r="T708"/>
  <c r="R708"/>
  <c r="P708"/>
  <c r="BI688"/>
  <c r="BH688"/>
  <c r="BG688"/>
  <c r="BE688"/>
  <c r="T688"/>
  <c r="R688"/>
  <c r="P688"/>
  <c r="BI684"/>
  <c r="BH684"/>
  <c r="BG684"/>
  <c r="BE684"/>
  <c r="T684"/>
  <c r="R684"/>
  <c r="P684"/>
  <c r="BI681"/>
  <c r="BH681"/>
  <c r="BG681"/>
  <c r="BE681"/>
  <c r="T681"/>
  <c r="T680"/>
  <c r="R681"/>
  <c r="R680"/>
  <c r="P681"/>
  <c r="P680"/>
  <c r="BI679"/>
  <c r="BH679"/>
  <c r="BG679"/>
  <c r="BE679"/>
  <c r="T679"/>
  <c r="R679"/>
  <c r="P679"/>
  <c r="BI678"/>
  <c r="BH678"/>
  <c r="BG678"/>
  <c r="BE678"/>
  <c r="T678"/>
  <c r="R678"/>
  <c r="P678"/>
  <c r="BI677"/>
  <c r="BH677"/>
  <c r="BG677"/>
  <c r="BE677"/>
  <c r="T677"/>
  <c r="R677"/>
  <c r="P677"/>
  <c r="BI676"/>
  <c r="BH676"/>
  <c r="BG676"/>
  <c r="BE676"/>
  <c r="T676"/>
  <c r="R676"/>
  <c r="P676"/>
  <c r="BI675"/>
  <c r="BH675"/>
  <c r="BG675"/>
  <c r="BE675"/>
  <c r="T675"/>
  <c r="R675"/>
  <c r="P675"/>
  <c r="BI673"/>
  <c r="BH673"/>
  <c r="BG673"/>
  <c r="BE673"/>
  <c r="T673"/>
  <c r="R673"/>
  <c r="P673"/>
  <c r="BI672"/>
  <c r="BH672"/>
  <c r="BG672"/>
  <c r="BE672"/>
  <c r="T672"/>
  <c r="R672"/>
  <c r="P672"/>
  <c r="BI671"/>
  <c r="BH671"/>
  <c r="BG671"/>
  <c r="BE671"/>
  <c r="T671"/>
  <c r="R671"/>
  <c r="P671"/>
  <c r="BI667"/>
  <c r="BH667"/>
  <c r="BG667"/>
  <c r="BE667"/>
  <c r="T667"/>
  <c r="R667"/>
  <c r="P667"/>
  <c r="BI664"/>
  <c r="BH664"/>
  <c r="BG664"/>
  <c r="BE664"/>
  <c r="T664"/>
  <c r="R664"/>
  <c r="P664"/>
  <c r="BI656"/>
  <c r="BH656"/>
  <c r="BG656"/>
  <c r="BE656"/>
  <c r="T656"/>
  <c r="R656"/>
  <c r="P656"/>
  <c r="BI654"/>
  <c r="BH654"/>
  <c r="BG654"/>
  <c r="BE654"/>
  <c r="T654"/>
  <c r="R654"/>
  <c r="P654"/>
  <c r="BI652"/>
  <c r="BH652"/>
  <c r="BG652"/>
  <c r="BE652"/>
  <c r="T652"/>
  <c r="R652"/>
  <c r="P652"/>
  <c r="BI647"/>
  <c r="BH647"/>
  <c r="BG647"/>
  <c r="BE647"/>
  <c r="T647"/>
  <c r="R647"/>
  <c r="P647"/>
  <c r="BI644"/>
  <c r="BH644"/>
  <c r="BG644"/>
  <c r="BE644"/>
  <c r="T644"/>
  <c r="R644"/>
  <c r="P644"/>
  <c r="BI638"/>
  <c r="BH638"/>
  <c r="BG638"/>
  <c r="BE638"/>
  <c r="T638"/>
  <c r="R638"/>
  <c r="P638"/>
  <c r="BI636"/>
  <c r="BH636"/>
  <c r="BG636"/>
  <c r="BE636"/>
  <c r="T636"/>
  <c r="R636"/>
  <c r="P636"/>
  <c r="BI631"/>
  <c r="BH631"/>
  <c r="BG631"/>
  <c r="BE631"/>
  <c r="T631"/>
  <c r="R631"/>
  <c r="P631"/>
  <c r="BI627"/>
  <c r="BH627"/>
  <c r="BG627"/>
  <c r="BE627"/>
  <c r="T627"/>
  <c r="R627"/>
  <c r="P627"/>
  <c r="BI622"/>
  <c r="BH622"/>
  <c r="BG622"/>
  <c r="BE622"/>
  <c r="T622"/>
  <c r="R622"/>
  <c r="P622"/>
  <c r="BI615"/>
  <c r="BH615"/>
  <c r="BG615"/>
  <c r="BE615"/>
  <c r="T615"/>
  <c r="R615"/>
  <c r="P615"/>
  <c r="BI610"/>
  <c r="BH610"/>
  <c r="BG610"/>
  <c r="BE610"/>
  <c r="T610"/>
  <c r="R610"/>
  <c r="P610"/>
  <c r="BI605"/>
  <c r="BH605"/>
  <c r="BG605"/>
  <c r="BE605"/>
  <c r="T605"/>
  <c r="R605"/>
  <c r="P605"/>
  <c r="BI602"/>
  <c r="BH602"/>
  <c r="BG602"/>
  <c r="BE602"/>
  <c r="T602"/>
  <c r="R602"/>
  <c r="P602"/>
  <c r="BI598"/>
  <c r="BH598"/>
  <c r="BG598"/>
  <c r="BE598"/>
  <c r="T598"/>
  <c r="R598"/>
  <c r="P598"/>
  <c r="BI595"/>
  <c r="BH595"/>
  <c r="BG595"/>
  <c r="BE595"/>
  <c r="T595"/>
  <c r="R595"/>
  <c r="P595"/>
  <c r="BI588"/>
  <c r="BH588"/>
  <c r="BG588"/>
  <c r="BE588"/>
  <c r="T588"/>
  <c r="R588"/>
  <c r="P588"/>
  <c r="BI584"/>
  <c r="BH584"/>
  <c r="BG584"/>
  <c r="BE584"/>
  <c r="T584"/>
  <c r="R584"/>
  <c r="P584"/>
  <c r="BI580"/>
  <c r="BH580"/>
  <c r="BG580"/>
  <c r="BE580"/>
  <c r="T580"/>
  <c r="R580"/>
  <c r="P580"/>
  <c r="BI563"/>
  <c r="BH563"/>
  <c r="BG563"/>
  <c r="BE563"/>
  <c r="T563"/>
  <c r="R563"/>
  <c r="P563"/>
  <c r="BI553"/>
  <c r="BH553"/>
  <c r="BG553"/>
  <c r="BE553"/>
  <c r="T553"/>
  <c r="R553"/>
  <c r="P553"/>
  <c r="BI551"/>
  <c r="BH551"/>
  <c r="BG551"/>
  <c r="BE551"/>
  <c r="T551"/>
  <c r="R551"/>
  <c r="P551"/>
  <c r="BI549"/>
  <c r="BH549"/>
  <c r="BG549"/>
  <c r="BE549"/>
  <c r="T549"/>
  <c r="R549"/>
  <c r="P549"/>
  <c r="BI546"/>
  <c r="BH546"/>
  <c r="BG546"/>
  <c r="BE546"/>
  <c r="T546"/>
  <c r="R546"/>
  <c r="P546"/>
  <c r="BI543"/>
  <c r="BH543"/>
  <c r="BG543"/>
  <c r="BE543"/>
  <c r="T543"/>
  <c r="R543"/>
  <c r="P543"/>
  <c r="BI541"/>
  <c r="BH541"/>
  <c r="BG541"/>
  <c r="BE541"/>
  <c r="T541"/>
  <c r="R541"/>
  <c r="P541"/>
  <c r="BI539"/>
  <c r="BH539"/>
  <c r="BG539"/>
  <c r="BE539"/>
  <c r="T539"/>
  <c r="R539"/>
  <c r="P539"/>
  <c r="BI537"/>
  <c r="BH537"/>
  <c r="BG537"/>
  <c r="BE537"/>
  <c r="T537"/>
  <c r="R537"/>
  <c r="P537"/>
  <c r="BI535"/>
  <c r="BH535"/>
  <c r="BG535"/>
  <c r="BE535"/>
  <c r="T535"/>
  <c r="R535"/>
  <c r="P535"/>
  <c r="BI533"/>
  <c r="BH533"/>
  <c r="BG533"/>
  <c r="BE533"/>
  <c r="T533"/>
  <c r="R533"/>
  <c r="P533"/>
  <c r="BI531"/>
  <c r="BH531"/>
  <c r="BG531"/>
  <c r="BE531"/>
  <c r="T531"/>
  <c r="R531"/>
  <c r="P531"/>
  <c r="BI526"/>
  <c r="BH526"/>
  <c r="BG526"/>
  <c r="BE526"/>
  <c r="T526"/>
  <c r="R526"/>
  <c r="P526"/>
  <c r="BI523"/>
  <c r="BH523"/>
  <c r="BG523"/>
  <c r="BE523"/>
  <c r="T523"/>
  <c r="R523"/>
  <c r="P523"/>
  <c r="BI521"/>
  <c r="BH521"/>
  <c r="BG521"/>
  <c r="BE521"/>
  <c r="T521"/>
  <c r="R521"/>
  <c r="P521"/>
  <c r="BI515"/>
  <c r="BH515"/>
  <c r="BG515"/>
  <c r="BE515"/>
  <c r="T515"/>
  <c r="R515"/>
  <c r="P515"/>
  <c r="BI509"/>
  <c r="BH509"/>
  <c r="BG509"/>
  <c r="BE509"/>
  <c r="T509"/>
  <c r="R509"/>
  <c r="P509"/>
  <c r="BI503"/>
  <c r="BH503"/>
  <c r="BG503"/>
  <c r="BE503"/>
  <c r="T503"/>
  <c r="R503"/>
  <c r="P503"/>
  <c r="BI501"/>
  <c r="BH501"/>
  <c r="BG501"/>
  <c r="BE501"/>
  <c r="T501"/>
  <c r="R501"/>
  <c r="P501"/>
  <c r="BI498"/>
  <c r="BH498"/>
  <c r="BG498"/>
  <c r="BE498"/>
  <c r="T498"/>
  <c r="R498"/>
  <c r="P498"/>
  <c r="BI483"/>
  <c r="BH483"/>
  <c r="BG483"/>
  <c r="BE483"/>
  <c r="T483"/>
  <c r="R483"/>
  <c r="P483"/>
  <c r="BI478"/>
  <c r="BH478"/>
  <c r="BG478"/>
  <c r="BE478"/>
  <c r="T478"/>
  <c r="R478"/>
  <c r="P478"/>
  <c r="BI442"/>
  <c r="BH442"/>
  <c r="BG442"/>
  <c r="BE442"/>
  <c r="T442"/>
  <c r="R442"/>
  <c r="P442"/>
  <c r="BI425"/>
  <c r="BH425"/>
  <c r="BG425"/>
  <c r="BE425"/>
  <c r="T425"/>
  <c r="R425"/>
  <c r="P425"/>
  <c r="BI421"/>
  <c r="BH421"/>
  <c r="BG421"/>
  <c r="BE421"/>
  <c r="T421"/>
  <c r="R421"/>
  <c r="P421"/>
  <c r="BI419"/>
  <c r="BH419"/>
  <c r="BG419"/>
  <c r="BE419"/>
  <c r="T419"/>
  <c r="R419"/>
  <c r="P419"/>
  <c r="BI417"/>
  <c r="BH417"/>
  <c r="BG417"/>
  <c r="BE417"/>
  <c r="T417"/>
  <c r="R417"/>
  <c r="P417"/>
  <c r="BI415"/>
  <c r="BH415"/>
  <c r="BG415"/>
  <c r="BE415"/>
  <c r="T415"/>
  <c r="R415"/>
  <c r="P415"/>
  <c r="BI413"/>
  <c r="BH413"/>
  <c r="BG413"/>
  <c r="BE413"/>
  <c r="T413"/>
  <c r="R413"/>
  <c r="P413"/>
  <c r="BI378"/>
  <c r="BH378"/>
  <c r="BG378"/>
  <c r="BE378"/>
  <c r="T378"/>
  <c r="R378"/>
  <c r="P378"/>
  <c r="BI376"/>
  <c r="BH376"/>
  <c r="BG376"/>
  <c r="BE376"/>
  <c r="T376"/>
  <c r="R376"/>
  <c r="P376"/>
  <c r="BI370"/>
  <c r="BH370"/>
  <c r="BG370"/>
  <c r="BE370"/>
  <c r="T370"/>
  <c r="R370"/>
  <c r="P370"/>
  <c r="BI368"/>
  <c r="BH368"/>
  <c r="BG368"/>
  <c r="BE368"/>
  <c r="T368"/>
  <c r="R368"/>
  <c r="P368"/>
  <c r="BI362"/>
  <c r="BH362"/>
  <c r="BG362"/>
  <c r="BE362"/>
  <c r="T362"/>
  <c r="R362"/>
  <c r="P362"/>
  <c r="BI360"/>
  <c r="BH360"/>
  <c r="BG360"/>
  <c r="BE360"/>
  <c r="T360"/>
  <c r="R360"/>
  <c r="P360"/>
  <c r="BI348"/>
  <c r="BH348"/>
  <c r="BG348"/>
  <c r="BE348"/>
  <c r="T348"/>
  <c r="R348"/>
  <c r="P348"/>
  <c r="BI346"/>
  <c r="BH346"/>
  <c r="BG346"/>
  <c r="BE346"/>
  <c r="T346"/>
  <c r="R346"/>
  <c r="P346"/>
  <c r="BI330"/>
  <c r="BH330"/>
  <c r="BG330"/>
  <c r="BE330"/>
  <c r="T330"/>
  <c r="R330"/>
  <c r="P330"/>
  <c r="BI328"/>
  <c r="BH328"/>
  <c r="BG328"/>
  <c r="BE328"/>
  <c r="T328"/>
  <c r="R328"/>
  <c r="P328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298"/>
  <c r="BH298"/>
  <c r="BG298"/>
  <c r="BE298"/>
  <c r="T298"/>
  <c r="R298"/>
  <c r="P298"/>
  <c r="BI272"/>
  <c r="BH272"/>
  <c r="BG272"/>
  <c r="BE272"/>
  <c r="T272"/>
  <c r="R272"/>
  <c r="P272"/>
  <c r="BI270"/>
  <c r="BH270"/>
  <c r="BG270"/>
  <c r="BE270"/>
  <c r="T270"/>
  <c r="R270"/>
  <c r="P270"/>
  <c r="BI266"/>
  <c r="BH266"/>
  <c r="BG266"/>
  <c r="BE266"/>
  <c r="T266"/>
  <c r="R266"/>
  <c r="P266"/>
  <c r="BI262"/>
  <c r="BH262"/>
  <c r="BG262"/>
  <c r="BE262"/>
  <c r="T262"/>
  <c r="R262"/>
  <c r="P262"/>
  <c r="BI260"/>
  <c r="BH260"/>
  <c r="BG260"/>
  <c r="BE260"/>
  <c r="T260"/>
  <c r="R260"/>
  <c r="P260"/>
  <c r="BI254"/>
  <c r="BH254"/>
  <c r="BG254"/>
  <c r="BE254"/>
  <c r="T254"/>
  <c r="R254"/>
  <c r="P254"/>
  <c r="BI252"/>
  <c r="BH252"/>
  <c r="BG252"/>
  <c r="BE252"/>
  <c r="T252"/>
  <c r="R252"/>
  <c r="P252"/>
  <c r="BI249"/>
  <c r="BH249"/>
  <c r="BG249"/>
  <c r="BE249"/>
  <c r="T249"/>
  <c r="R249"/>
  <c r="P249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1"/>
  <c r="BH231"/>
  <c r="BG231"/>
  <c r="BE231"/>
  <c r="T231"/>
  <c r="R231"/>
  <c r="P231"/>
  <c r="BI229"/>
  <c r="BH229"/>
  <c r="BG229"/>
  <c r="BE229"/>
  <c r="T229"/>
  <c r="R229"/>
  <c r="P229"/>
  <c r="BI224"/>
  <c r="BH224"/>
  <c r="BG224"/>
  <c r="BE224"/>
  <c r="T224"/>
  <c r="R224"/>
  <c r="P224"/>
  <c r="BI219"/>
  <c r="BH219"/>
  <c r="BG219"/>
  <c r="BE219"/>
  <c r="T219"/>
  <c r="R219"/>
  <c r="P219"/>
  <c r="BI214"/>
  <c r="BH214"/>
  <c r="BG214"/>
  <c r="BE214"/>
  <c r="T214"/>
  <c r="R214"/>
  <c r="P214"/>
  <c r="BI209"/>
  <c r="BH209"/>
  <c r="BG209"/>
  <c r="BE209"/>
  <c r="T209"/>
  <c r="R209"/>
  <c r="P209"/>
  <c r="BI199"/>
  <c r="BH199"/>
  <c r="BG199"/>
  <c r="BE199"/>
  <c r="T199"/>
  <c r="R199"/>
  <c r="P199"/>
  <c r="BI191"/>
  <c r="BH191"/>
  <c r="BG191"/>
  <c r="BE191"/>
  <c r="T191"/>
  <c r="R191"/>
  <c r="P191"/>
  <c r="BI187"/>
  <c r="BH187"/>
  <c r="BG187"/>
  <c r="BE187"/>
  <c r="T187"/>
  <c r="R187"/>
  <c r="P187"/>
  <c r="BI185"/>
  <c r="BH185"/>
  <c r="BG185"/>
  <c r="BE185"/>
  <c r="T185"/>
  <c r="R185"/>
  <c r="P185"/>
  <c r="BI180"/>
  <c r="BH180"/>
  <c r="BG180"/>
  <c r="BE180"/>
  <c r="T180"/>
  <c r="R180"/>
  <c r="P180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6"/>
  <c r="BH166"/>
  <c r="BG166"/>
  <c r="BE166"/>
  <c r="T166"/>
  <c r="R166"/>
  <c r="P166"/>
  <c r="BI162"/>
  <c r="BH162"/>
  <c r="BG162"/>
  <c r="BE162"/>
  <c r="T162"/>
  <c r="R162"/>
  <c r="P162"/>
  <c r="BI152"/>
  <c r="BH152"/>
  <c r="BG152"/>
  <c r="BE152"/>
  <c r="T152"/>
  <c r="R152"/>
  <c r="P152"/>
  <c r="BI146"/>
  <c r="BH146"/>
  <c r="BG146"/>
  <c r="BE146"/>
  <c r="T146"/>
  <c r="R146"/>
  <c r="P146"/>
  <c r="J140"/>
  <c r="J139"/>
  <c r="F139"/>
  <c r="F137"/>
  <c r="E135"/>
  <c r="J94"/>
  <c r="J93"/>
  <c r="F93"/>
  <c r="F91"/>
  <c r="E89"/>
  <c r="J20"/>
  <c r="E20"/>
  <c r="F94"/>
  <c r="J19"/>
  <c r="J14"/>
  <c r="J91"/>
  <c r="E7"/>
  <c r="E85"/>
  <c i="1" r="L90"/>
  <c r="AM90"/>
  <c r="AM89"/>
  <c r="L89"/>
  <c r="AM87"/>
  <c r="L87"/>
  <c r="L85"/>
  <c r="L84"/>
  <c i="7" r="BK150"/>
  <c r="BK141"/>
  <c r="BK138"/>
  <c r="J129"/>
  <c i="6" r="BK168"/>
  <c r="BK163"/>
  <c r="J161"/>
  <c r="BK160"/>
  <c r="BK157"/>
  <c r="BK156"/>
  <c r="BK155"/>
  <c r="BK153"/>
  <c r="BK150"/>
  <c r="J149"/>
  <c r="J148"/>
  <c r="BK147"/>
  <c r="J146"/>
  <c r="BK143"/>
  <c r="J142"/>
  <c r="BK141"/>
  <c r="J140"/>
  <c r="J137"/>
  <c r="BK135"/>
  <c r="BK132"/>
  <c i="5" r="BK125"/>
  <c i="4" r="BK167"/>
  <c r="J165"/>
  <c r="BK162"/>
  <c r="BK160"/>
  <c r="J159"/>
  <c r="BK158"/>
  <c r="J158"/>
  <c r="BK157"/>
  <c r="J155"/>
  <c r="BK153"/>
  <c r="J152"/>
  <c r="BK151"/>
  <c r="BK144"/>
  <c r="J140"/>
  <c r="BK137"/>
  <c r="BK134"/>
  <c r="BK133"/>
  <c r="J131"/>
  <c r="J130"/>
  <c r="J128"/>
  <c i="3" r="J195"/>
  <c r="BK194"/>
  <c r="BK186"/>
  <c r="J185"/>
  <c r="BK181"/>
  <c r="J179"/>
  <c r="J178"/>
  <c r="J174"/>
  <c r="BK172"/>
  <c r="J168"/>
  <c r="BK167"/>
  <c r="J163"/>
  <c r="BK162"/>
  <c r="J159"/>
  <c r="J157"/>
  <c r="BK153"/>
  <c r="BK147"/>
  <c r="J146"/>
  <c r="BK145"/>
  <c r="BK141"/>
  <c r="BK139"/>
  <c r="BK138"/>
  <c r="J135"/>
  <c r="J132"/>
  <c r="J131"/>
  <c r="BK130"/>
  <c r="J129"/>
  <c i="2" r="BK1208"/>
  <c r="J1208"/>
  <c r="BK1205"/>
  <c r="J1205"/>
  <c r="BK1189"/>
  <c r="J1189"/>
  <c r="BK1181"/>
  <c r="J1181"/>
  <c r="BK1178"/>
  <c r="J1178"/>
  <c r="BK1176"/>
  <c r="J1176"/>
  <c r="BK1174"/>
  <c r="J1174"/>
  <c r="BK1171"/>
  <c r="J1161"/>
  <c r="BK1153"/>
  <c r="J1145"/>
  <c r="BK1143"/>
  <c r="J1142"/>
  <c r="BK1098"/>
  <c r="J1090"/>
  <c r="J1060"/>
  <c r="BK1055"/>
  <c r="BK1049"/>
  <c r="J1047"/>
  <c r="J1044"/>
  <c r="J1041"/>
  <c r="BK1032"/>
  <c r="J1018"/>
  <c r="J1006"/>
  <c r="BK992"/>
  <c r="BK988"/>
  <c r="J974"/>
  <c r="BK972"/>
  <c r="BK969"/>
  <c r="J964"/>
  <c r="BK952"/>
  <c r="BK950"/>
  <c r="J948"/>
  <c r="BK946"/>
  <c r="BK945"/>
  <c r="BK937"/>
  <c r="J933"/>
  <c r="J925"/>
  <c r="J920"/>
  <c r="BK909"/>
  <c r="BK892"/>
  <c r="BK886"/>
  <c r="J874"/>
  <c r="BK862"/>
  <c r="BK844"/>
  <c r="BK842"/>
  <c r="BK841"/>
  <c r="BK826"/>
  <c r="J824"/>
  <c r="BK815"/>
  <c r="BK811"/>
  <c r="J807"/>
  <c r="BK784"/>
  <c r="BK779"/>
  <c r="BK754"/>
  <c r="BK750"/>
  <c r="J745"/>
  <c r="BK742"/>
  <c r="J739"/>
  <c r="BK736"/>
  <c r="J733"/>
  <c r="BK731"/>
  <c r="J725"/>
  <c r="J723"/>
  <c r="J721"/>
  <c r="J719"/>
  <c r="J716"/>
  <c r="J714"/>
  <c r="BK708"/>
  <c r="J688"/>
  <c r="BK684"/>
  <c r="BK675"/>
  <c r="J673"/>
  <c r="J671"/>
  <c r="BK656"/>
  <c r="J654"/>
  <c r="BK652"/>
  <c r="J638"/>
  <c r="J636"/>
  <c r="J615"/>
  <c r="J598"/>
  <c r="J588"/>
  <c r="J580"/>
  <c r="BK563"/>
  <c r="BK549"/>
  <c r="J543"/>
  <c r="BK541"/>
  <c r="J535"/>
  <c r="J531"/>
  <c r="BK526"/>
  <c r="BK478"/>
  <c r="J425"/>
  <c r="J421"/>
  <c r="BK413"/>
  <c r="J370"/>
  <c r="J362"/>
  <c r="J360"/>
  <c r="J330"/>
  <c r="BK328"/>
  <c r="J298"/>
  <c r="BK270"/>
  <c r="BK266"/>
  <c r="BK262"/>
  <c r="BK254"/>
  <c r="J246"/>
  <c r="BK242"/>
  <c r="J242"/>
  <c r="BK231"/>
  <c r="BK219"/>
  <c r="J209"/>
  <c r="J191"/>
  <c r="J187"/>
  <c r="BK185"/>
  <c r="BK172"/>
  <c r="J168"/>
  <c r="BK166"/>
  <c i="1" r="AS95"/>
  <c i="7" r="BK153"/>
  <c r="J144"/>
  <c r="J141"/>
  <c r="J138"/>
  <c i="6" r="BK167"/>
  <c r="J164"/>
  <c r="J162"/>
  <c r="BK159"/>
  <c r="J156"/>
  <c r="J152"/>
  <c r="J151"/>
  <c r="BK146"/>
  <c r="J145"/>
  <c r="J144"/>
  <c r="J141"/>
  <c r="BK138"/>
  <c r="BK137"/>
  <c r="J135"/>
  <c r="J131"/>
  <c r="BK128"/>
  <c i="4" r="J167"/>
  <c r="J164"/>
  <c r="BK163"/>
  <c r="J160"/>
  <c r="BK159"/>
  <c r="J157"/>
  <c r="J154"/>
  <c r="J153"/>
  <c r="J149"/>
  <c r="BK148"/>
  <c r="BK147"/>
  <c r="BK143"/>
  <c r="BK142"/>
  <c r="BK141"/>
  <c r="BK139"/>
  <c r="J137"/>
  <c r="BK136"/>
  <c r="J134"/>
  <c r="J133"/>
  <c r="J132"/>
  <c i="3" r="J194"/>
  <c r="J192"/>
  <c r="BK191"/>
  <c r="J189"/>
  <c r="J188"/>
  <c r="J187"/>
  <c r="BK184"/>
  <c r="J180"/>
  <c r="BK179"/>
  <c r="BK178"/>
  <c r="J177"/>
  <c r="J175"/>
  <c r="BK174"/>
  <c r="BK173"/>
  <c r="J171"/>
  <c r="BK166"/>
  <c r="J164"/>
  <c r="J162"/>
  <c r="BK161"/>
  <c r="J160"/>
  <c r="J158"/>
  <c r="BK156"/>
  <c r="J155"/>
  <c r="BK154"/>
  <c r="J152"/>
  <c r="BK151"/>
  <c r="J150"/>
  <c r="BK149"/>
  <c r="BK142"/>
  <c r="J141"/>
  <c r="BK140"/>
  <c r="J137"/>
  <c r="BK136"/>
  <c r="BK135"/>
  <c r="BK134"/>
  <c r="BK132"/>
  <c r="J130"/>
  <c r="BK129"/>
  <c i="2" r="J1169"/>
  <c r="BK1145"/>
  <c r="J1140"/>
  <c r="BK1095"/>
  <c r="J1092"/>
  <c r="BK1062"/>
  <c r="BK1060"/>
  <c r="BK1059"/>
  <c r="BK1051"/>
  <c r="J1038"/>
  <c r="BK1026"/>
  <c r="J1017"/>
  <c r="J1011"/>
  <c r="BK1002"/>
  <c r="J997"/>
  <c r="BK982"/>
  <c r="BK974"/>
  <c r="J972"/>
  <c r="BK956"/>
  <c r="BK954"/>
  <c r="J952"/>
  <c r="J950"/>
  <c r="J946"/>
  <c r="BK943"/>
  <c r="BK941"/>
  <c r="J939"/>
  <c r="J934"/>
  <c r="J922"/>
  <c r="J915"/>
  <c r="J912"/>
  <c r="J900"/>
  <c r="J897"/>
  <c r="J886"/>
  <c r="BK874"/>
  <c r="BK858"/>
  <c r="J850"/>
  <c r="J846"/>
  <c r="J844"/>
  <c r="BK823"/>
  <c r="J819"/>
  <c r="J815"/>
  <c r="J813"/>
  <c r="BK791"/>
  <c r="J784"/>
  <c r="BK775"/>
  <c r="BK764"/>
  <c r="J759"/>
  <c r="J750"/>
  <c r="J736"/>
  <c r="BK725"/>
  <c r="J718"/>
  <c r="BK714"/>
  <c r="BK711"/>
  <c r="J709"/>
  <c r="J708"/>
  <c r="J681"/>
  <c r="BK679"/>
  <c r="BK677"/>
  <c r="J676"/>
  <c r="J675"/>
  <c r="J672"/>
  <c r="BK667"/>
  <c r="BK654"/>
  <c r="BK647"/>
  <c r="J644"/>
  <c r="BK631"/>
  <c r="BK627"/>
  <c r="J610"/>
  <c r="BK605"/>
  <c r="BK595"/>
  <c r="BK588"/>
  <c r="BK584"/>
  <c r="J546"/>
  <c r="BK539"/>
  <c r="BK535"/>
  <c r="J533"/>
  <c r="J509"/>
  <c r="BK503"/>
  <c r="BK501"/>
  <c r="BK498"/>
  <c r="J483"/>
  <c r="J442"/>
  <c r="J419"/>
  <c r="J417"/>
  <c r="J415"/>
  <c r="J413"/>
  <c r="BK378"/>
  <c r="BK368"/>
  <c r="BK348"/>
  <c r="BK346"/>
  <c r="J310"/>
  <c r="J306"/>
  <c r="BK272"/>
  <c r="J270"/>
  <c r="J266"/>
  <c r="J262"/>
  <c r="BK260"/>
  <c r="J254"/>
  <c r="BK252"/>
  <c r="J249"/>
  <c r="J244"/>
  <c r="BK240"/>
  <c r="BK238"/>
  <c r="J224"/>
  <c r="J219"/>
  <c r="BK209"/>
  <c r="BK187"/>
  <c r="J185"/>
  <c r="J180"/>
  <c r="J176"/>
  <c r="BK162"/>
  <c r="J152"/>
  <c r="BK146"/>
  <c i="7" r="J150"/>
  <c r="J147"/>
  <c r="BK135"/>
  <c r="BK132"/>
  <c i="6" r="J168"/>
  <c r="J167"/>
  <c r="BK166"/>
  <c r="BK165"/>
  <c r="J163"/>
  <c r="BK161"/>
  <c r="J160"/>
  <c r="J158"/>
  <c r="J154"/>
  <c r="J153"/>
  <c r="BK152"/>
  <c r="BK149"/>
  <c r="J147"/>
  <c r="BK144"/>
  <c r="BK142"/>
  <c r="BK139"/>
  <c r="BK136"/>
  <c r="J132"/>
  <c i="4" r="BK165"/>
  <c r="BK164"/>
  <c r="J162"/>
  <c r="J161"/>
  <c r="J156"/>
  <c r="BK155"/>
  <c r="BK154"/>
  <c r="BK150"/>
  <c r="J148"/>
  <c r="J147"/>
  <c r="BK145"/>
  <c r="J144"/>
  <c r="J142"/>
  <c r="J141"/>
  <c r="BK140"/>
  <c r="J135"/>
  <c r="BK132"/>
  <c r="BK131"/>
  <c r="J129"/>
  <c r="BK128"/>
  <c i="3" r="J191"/>
  <c r="BK189"/>
  <c r="BK188"/>
  <c r="J186"/>
  <c r="BK183"/>
  <c r="J182"/>
  <c r="BK180"/>
  <c r="J176"/>
  <c r="J173"/>
  <c r="J172"/>
  <c r="BK171"/>
  <c r="J170"/>
  <c r="J167"/>
  <c r="J165"/>
  <c r="BK164"/>
  <c r="J161"/>
  <c r="BK158"/>
  <c r="J156"/>
  <c r="J153"/>
  <c r="J151"/>
  <c r="J149"/>
  <c r="J145"/>
  <c r="BK144"/>
  <c r="J143"/>
  <c r="J134"/>
  <c r="J133"/>
  <c r="BK131"/>
  <c i="2" r="BK1161"/>
  <c r="J1153"/>
  <c r="J1143"/>
  <c r="BK1140"/>
  <c r="BK1112"/>
  <c r="J1098"/>
  <c r="J1095"/>
  <c r="BK1092"/>
  <c r="J1062"/>
  <c r="J1059"/>
  <c r="J1051"/>
  <c r="J1035"/>
  <c r="J1029"/>
  <c r="J1020"/>
  <c r="BK1018"/>
  <c r="BK1017"/>
  <c r="J1013"/>
  <c r="J1002"/>
  <c r="BK997"/>
  <c r="J990"/>
  <c r="J971"/>
  <c r="J960"/>
  <c r="J956"/>
  <c r="J943"/>
  <c r="J941"/>
  <c r="J937"/>
  <c r="BK934"/>
  <c r="BK925"/>
  <c r="J924"/>
  <c r="BK922"/>
  <c r="J918"/>
  <c r="BK915"/>
  <c r="BK906"/>
  <c r="J903"/>
  <c r="BK894"/>
  <c r="J892"/>
  <c r="J890"/>
  <c r="BK846"/>
  <c r="J842"/>
  <c r="J841"/>
  <c r="J829"/>
  <c r="J823"/>
  <c r="BK819"/>
  <c r="J811"/>
  <c r="J786"/>
  <c r="J775"/>
  <c r="BK769"/>
  <c r="BK759"/>
  <c r="J754"/>
  <c r="J742"/>
  <c r="BK729"/>
  <c r="BK727"/>
  <c r="BK721"/>
  <c r="BK719"/>
  <c r="BK718"/>
  <c r="J711"/>
  <c r="BK688"/>
  <c r="J684"/>
  <c r="BK681"/>
  <c r="J679"/>
  <c r="J678"/>
  <c r="J677"/>
  <c r="BK676"/>
  <c r="BK673"/>
  <c r="BK672"/>
  <c r="BK671"/>
  <c r="J667"/>
  <c r="BK664"/>
  <c r="J656"/>
  <c r="J647"/>
  <c r="BK644"/>
  <c r="BK636"/>
  <c r="J622"/>
  <c r="BK602"/>
  <c r="J563"/>
  <c r="J553"/>
  <c r="BK551"/>
  <c r="J549"/>
  <c r="BK543"/>
  <c r="J539"/>
  <c r="BK537"/>
  <c r="BK531"/>
  <c r="J526"/>
  <c r="J523"/>
  <c r="J521"/>
  <c r="BK515"/>
  <c r="BK509"/>
  <c r="J503"/>
  <c r="J501"/>
  <c r="J478"/>
  <c r="BK417"/>
  <c r="J378"/>
  <c r="BK376"/>
  <c r="BK370"/>
  <c r="J368"/>
  <c r="J348"/>
  <c r="J346"/>
  <c r="BK330"/>
  <c r="BK310"/>
  <c r="BK308"/>
  <c r="BK306"/>
  <c r="BK298"/>
  <c r="J240"/>
  <c r="J238"/>
  <c r="BK229"/>
  <c r="BK224"/>
  <c r="BK214"/>
  <c r="BK199"/>
  <c r="BK191"/>
  <c r="BK176"/>
  <c r="J172"/>
  <c r="BK168"/>
  <c r="J162"/>
  <c r="J146"/>
  <c i="7" r="J153"/>
  <c r="BK147"/>
  <c r="BK144"/>
  <c r="J135"/>
  <c r="J132"/>
  <c r="BK129"/>
  <c i="6" r="J166"/>
  <c r="J165"/>
  <c r="BK164"/>
  <c r="BK162"/>
  <c r="J159"/>
  <c r="BK158"/>
  <c r="J157"/>
  <c r="J155"/>
  <c r="BK154"/>
  <c r="BK151"/>
  <c r="J150"/>
  <c r="BK148"/>
  <c r="BK145"/>
  <c r="J143"/>
  <c r="BK140"/>
  <c r="J139"/>
  <c r="J138"/>
  <c r="J136"/>
  <c r="BK131"/>
  <c r="J128"/>
  <c i="5" r="J125"/>
  <c i="4" r="J163"/>
  <c r="BK161"/>
  <c r="BK156"/>
  <c r="BK152"/>
  <c r="J151"/>
  <c r="J150"/>
  <c r="BK149"/>
  <c r="J145"/>
  <c r="J143"/>
  <c r="J139"/>
  <c r="J136"/>
  <c r="BK135"/>
  <c r="BK130"/>
  <c r="BK129"/>
  <c i="3" r="BK195"/>
  <c r="BK192"/>
  <c r="BK187"/>
  <c r="BK185"/>
  <c r="J184"/>
  <c r="J183"/>
  <c r="BK182"/>
  <c r="J181"/>
  <c r="BK177"/>
  <c r="BK176"/>
  <c r="BK175"/>
  <c r="BK170"/>
  <c r="BK168"/>
  <c r="J166"/>
  <c r="BK165"/>
  <c r="BK163"/>
  <c r="BK160"/>
  <c r="BK159"/>
  <c r="BK157"/>
  <c r="BK155"/>
  <c r="J154"/>
  <c r="BK152"/>
  <c r="BK150"/>
  <c r="J147"/>
  <c r="BK146"/>
  <c r="J144"/>
  <c r="BK143"/>
  <c r="J142"/>
  <c r="J140"/>
  <c r="J139"/>
  <c r="J138"/>
  <c r="BK137"/>
  <c r="J136"/>
  <c r="BK133"/>
  <c i="2" r="J1171"/>
  <c r="BK1169"/>
  <c r="BK1142"/>
  <c r="J1112"/>
  <c r="BK1090"/>
  <c r="J1055"/>
  <c r="J1049"/>
  <c r="BK1047"/>
  <c r="BK1044"/>
  <c r="BK1041"/>
  <c r="BK1038"/>
  <c r="BK1035"/>
  <c r="J1032"/>
  <c r="BK1029"/>
  <c r="J1026"/>
  <c r="BK1020"/>
  <c r="BK1013"/>
  <c r="BK1011"/>
  <c r="BK1006"/>
  <c r="J992"/>
  <c r="BK990"/>
  <c r="J988"/>
  <c r="J982"/>
  <c r="BK971"/>
  <c r="J969"/>
  <c r="BK964"/>
  <c r="BK960"/>
  <c r="J954"/>
  <c r="BK948"/>
  <c r="J945"/>
  <c r="BK939"/>
  <c r="BK933"/>
  <c r="BK924"/>
  <c r="BK920"/>
  <c r="BK918"/>
  <c r="BK912"/>
  <c r="J909"/>
  <c r="J906"/>
  <c r="BK903"/>
  <c r="BK900"/>
  <c r="BK897"/>
  <c r="J894"/>
  <c r="BK890"/>
  <c r="J862"/>
  <c r="J858"/>
  <c r="BK850"/>
  <c r="BK829"/>
  <c r="J826"/>
  <c r="BK824"/>
  <c r="BK813"/>
  <c r="BK807"/>
  <c r="J791"/>
  <c r="BK786"/>
  <c r="J779"/>
  <c r="J769"/>
  <c r="J764"/>
  <c r="BK745"/>
  <c r="BK739"/>
  <c r="BK733"/>
  <c r="J731"/>
  <c r="J729"/>
  <c r="J727"/>
  <c r="BK723"/>
  <c r="BK716"/>
  <c r="BK709"/>
  <c r="BK678"/>
  <c r="J664"/>
  <c r="J652"/>
  <c r="BK638"/>
  <c r="J631"/>
  <c r="J627"/>
  <c r="BK622"/>
  <c r="BK615"/>
  <c r="BK610"/>
  <c r="J605"/>
  <c r="J602"/>
  <c r="BK598"/>
  <c r="J595"/>
  <c r="J584"/>
  <c r="BK580"/>
  <c r="BK553"/>
  <c r="J551"/>
  <c r="BK546"/>
  <c r="J541"/>
  <c r="J537"/>
  <c r="BK533"/>
  <c r="BK523"/>
  <c r="BK521"/>
  <c r="J515"/>
  <c r="J498"/>
  <c r="BK483"/>
  <c r="BK442"/>
  <c r="BK425"/>
  <c r="BK421"/>
  <c r="BK419"/>
  <c r="BK415"/>
  <c r="J376"/>
  <c r="BK362"/>
  <c r="BK360"/>
  <c r="J328"/>
  <c r="J308"/>
  <c r="J272"/>
  <c r="J260"/>
  <c r="J252"/>
  <c r="BK249"/>
  <c r="BK246"/>
  <c r="BK244"/>
  <c r="J231"/>
  <c r="J229"/>
  <c r="J214"/>
  <c r="J199"/>
  <c r="BK180"/>
  <c r="J166"/>
  <c r="BK152"/>
  <c i="5" r="F35"/>
  <c i="1" r="AZ99"/>
  <c i="5" r="F39"/>
  <c i="1" r="BD99"/>
  <c i="5" r="F38"/>
  <c i="1" r="BC99"/>
  <c i="5" r="F37"/>
  <c i="1" r="BB99"/>
  <c i="2" l="1" r="T145"/>
  <c r="T208"/>
  <c r="R248"/>
  <c r="T545"/>
  <c r="R670"/>
  <c r="T683"/>
  <c r="T710"/>
  <c r="T720"/>
  <c r="T749"/>
  <c r="R843"/>
  <c r="P947"/>
  <c r="P973"/>
  <c r="P1019"/>
  <c r="R1061"/>
  <c r="R1144"/>
  <c i="3" r="R128"/>
  <c r="R148"/>
  <c r="R169"/>
  <c r="P190"/>
  <c r="P193"/>
  <c i="4" r="T138"/>
  <c r="P146"/>
  <c i="6" r="P130"/>
  <c r="P134"/>
  <c i="2" r="BK145"/>
  <c r="J145"/>
  <c r="J100"/>
  <c r="R208"/>
  <c r="T248"/>
  <c r="R545"/>
  <c r="P670"/>
  <c r="BK683"/>
  <c r="BK710"/>
  <c r="J710"/>
  <c r="J108"/>
  <c r="R710"/>
  <c r="R720"/>
  <c r="BK774"/>
  <c r="J774"/>
  <c r="J111"/>
  <c r="T774"/>
  <c r="T825"/>
  <c r="T843"/>
  <c r="BK973"/>
  <c r="J973"/>
  <c r="J115"/>
  <c r="BK1019"/>
  <c r="J1019"/>
  <c r="J116"/>
  <c r="BK1061"/>
  <c r="J1061"/>
  <c r="J117"/>
  <c r="BK1144"/>
  <c r="J1144"/>
  <c r="J118"/>
  <c i="3" r="P128"/>
  <c r="P148"/>
  <c r="P169"/>
  <c r="R190"/>
  <c r="R193"/>
  <c i="4" r="BK127"/>
  <c r="J127"/>
  <c r="J100"/>
  <c r="P127"/>
  <c r="R127"/>
  <c r="T146"/>
  <c i="6" r="T130"/>
  <c r="T134"/>
  <c i="2" r="R145"/>
  <c r="R144"/>
  <c r="BK208"/>
  <c r="J208"/>
  <c r="J101"/>
  <c r="BK248"/>
  <c r="J248"/>
  <c r="J102"/>
  <c r="P545"/>
  <c r="T670"/>
  <c r="R683"/>
  <c r="P710"/>
  <c r="P720"/>
  <c r="P749"/>
  <c r="P774"/>
  <c r="BK825"/>
  <c r="J825"/>
  <c r="J112"/>
  <c r="R825"/>
  <c r="P843"/>
  <c r="R947"/>
  <c r="R973"/>
  <c r="R1019"/>
  <c r="P1061"/>
  <c r="P1144"/>
  <c i="3" r="T128"/>
  <c r="T148"/>
  <c r="T169"/>
  <c r="BK193"/>
  <c r="J193"/>
  <c r="J104"/>
  <c i="4" r="BK138"/>
  <c r="J138"/>
  <c r="J101"/>
  <c r="R138"/>
  <c r="R146"/>
  <c i="6" r="BK130"/>
  <c r="J130"/>
  <c r="J102"/>
  <c r="BK134"/>
  <c r="J134"/>
  <c r="J103"/>
  <c i="2" r="P145"/>
  <c r="P208"/>
  <c r="P248"/>
  <c r="BK545"/>
  <c r="J545"/>
  <c r="J103"/>
  <c r="BK670"/>
  <c r="J670"/>
  <c r="J104"/>
  <c r="P683"/>
  <c r="BK720"/>
  <c r="J720"/>
  <c r="J109"/>
  <c r="BK749"/>
  <c r="J749"/>
  <c r="J110"/>
  <c r="R749"/>
  <c r="R774"/>
  <c r="P825"/>
  <c r="BK843"/>
  <c r="J843"/>
  <c r="J113"/>
  <c r="BK947"/>
  <c r="J947"/>
  <c r="J114"/>
  <c r="T947"/>
  <c r="T973"/>
  <c r="T1019"/>
  <c r="T1061"/>
  <c r="T1144"/>
  <c i="3" r="BK128"/>
  <c r="J128"/>
  <c r="J100"/>
  <c r="BK148"/>
  <c r="J148"/>
  <c r="J101"/>
  <c r="BK169"/>
  <c r="J169"/>
  <c r="J102"/>
  <c r="BK190"/>
  <c r="J190"/>
  <c r="J103"/>
  <c r="T190"/>
  <c r="T193"/>
  <c i="4" r="T127"/>
  <c r="T126"/>
  <c r="T125"/>
  <c r="P138"/>
  <c r="BK146"/>
  <c r="J146"/>
  <c r="J102"/>
  <c i="6" r="R130"/>
  <c r="R134"/>
  <c i="2" r="BF191"/>
  <c r="BF199"/>
  <c r="BF209"/>
  <c r="BF224"/>
  <c r="BF229"/>
  <c r="BF240"/>
  <c r="BF246"/>
  <c r="BF249"/>
  <c r="BF254"/>
  <c r="BF270"/>
  <c r="BF370"/>
  <c r="BF478"/>
  <c r="BF483"/>
  <c r="BF523"/>
  <c r="BF533"/>
  <c r="BF535"/>
  <c r="BF539"/>
  <c r="BF543"/>
  <c r="BF549"/>
  <c r="BF580"/>
  <c r="BF598"/>
  <c r="BF602"/>
  <c r="BF610"/>
  <c r="BF622"/>
  <c r="BF647"/>
  <c r="BF672"/>
  <c r="BF725"/>
  <c r="BF727"/>
  <c r="BF729"/>
  <c r="BF745"/>
  <c r="BF754"/>
  <c r="BF764"/>
  <c r="BF786"/>
  <c r="BF824"/>
  <c r="BF850"/>
  <c r="BF886"/>
  <c r="BF903"/>
  <c r="BF909"/>
  <c r="BF912"/>
  <c r="BF918"/>
  <c r="BF943"/>
  <c r="BF964"/>
  <c r="BF969"/>
  <c r="BF972"/>
  <c r="BF990"/>
  <c r="BF992"/>
  <c r="BF1029"/>
  <c r="BF1038"/>
  <c r="BF1047"/>
  <c r="BF1049"/>
  <c r="BF1051"/>
  <c r="BF1062"/>
  <c r="BF1095"/>
  <c r="BF1098"/>
  <c r="BF1140"/>
  <c i="3" r="J93"/>
  <c r="E114"/>
  <c r="J120"/>
  <c r="F123"/>
  <c r="BF132"/>
  <c r="BF133"/>
  <c r="BF135"/>
  <c r="BF137"/>
  <c r="BF139"/>
  <c r="BF141"/>
  <c r="BF143"/>
  <c r="BF146"/>
  <c r="BF153"/>
  <c r="BF165"/>
  <c r="BF166"/>
  <c r="BF172"/>
  <c r="BF173"/>
  <c r="BF174"/>
  <c r="BF180"/>
  <c r="BF183"/>
  <c i="4" r="J93"/>
  <c r="J119"/>
  <c r="BF135"/>
  <c r="BF136"/>
  <c r="BF142"/>
  <c r="BF144"/>
  <c r="BF149"/>
  <c r="BF162"/>
  <c r="BF165"/>
  <c i="5" r="J91"/>
  <c r="BK124"/>
  <c r="J124"/>
  <c r="J100"/>
  <c i="6" r="E85"/>
  <c r="J119"/>
  <c r="F122"/>
  <c r="BF128"/>
  <c r="BF135"/>
  <c r="BF138"/>
  <c r="BF140"/>
  <c r="BF142"/>
  <c r="BF154"/>
  <c r="BF158"/>
  <c r="BF165"/>
  <c r="BF167"/>
  <c r="BF168"/>
  <c i="7" r="E116"/>
  <c r="BF129"/>
  <c r="BF132"/>
  <c r="BF138"/>
  <c r="BF147"/>
  <c r="BF150"/>
  <c r="BK152"/>
  <c r="J152"/>
  <c r="J106"/>
  <c i="2" r="E131"/>
  <c r="J137"/>
  <c r="F140"/>
  <c r="BF152"/>
  <c r="BF231"/>
  <c r="BF238"/>
  <c r="BF306"/>
  <c r="BF330"/>
  <c r="BF346"/>
  <c r="BF362"/>
  <c r="BF498"/>
  <c r="BF515"/>
  <c r="BF521"/>
  <c r="BF531"/>
  <c r="BF537"/>
  <c r="BF546"/>
  <c r="BF588"/>
  <c r="BF605"/>
  <c r="BF615"/>
  <c r="BF627"/>
  <c r="BF631"/>
  <c r="BF644"/>
  <c r="BF654"/>
  <c r="BF656"/>
  <c r="BF664"/>
  <c r="BF676"/>
  <c r="BF677"/>
  <c r="BF678"/>
  <c r="BF679"/>
  <c r="BF681"/>
  <c r="BF769"/>
  <c r="BF775"/>
  <c r="BF784"/>
  <c r="BF819"/>
  <c r="BF826"/>
  <c r="BF829"/>
  <c r="BF841"/>
  <c r="BF842"/>
  <c r="BF858"/>
  <c r="BF874"/>
  <c r="BF892"/>
  <c r="BF894"/>
  <c r="BF900"/>
  <c r="BF915"/>
  <c r="BF922"/>
  <c r="BF925"/>
  <c r="BF933"/>
  <c r="BF934"/>
  <c r="BF939"/>
  <c r="BF954"/>
  <c r="BF956"/>
  <c r="BF988"/>
  <c r="BF997"/>
  <c r="BF1011"/>
  <c r="BF1018"/>
  <c r="BF1026"/>
  <c r="BF1032"/>
  <c r="BF1035"/>
  <c r="BF1044"/>
  <c r="BF1055"/>
  <c r="BF1060"/>
  <c r="BF1092"/>
  <c r="BF1143"/>
  <c r="BF1145"/>
  <c r="BK1180"/>
  <c r="J1180"/>
  <c r="J119"/>
  <c r="BK1204"/>
  <c r="J1204"/>
  <c r="J120"/>
  <c r="BK1207"/>
  <c r="J1207"/>
  <c r="J121"/>
  <c i="3" r="BF144"/>
  <c r="BF147"/>
  <c r="BF150"/>
  <c r="BF152"/>
  <c r="BF160"/>
  <c r="BF164"/>
  <c r="BF168"/>
  <c r="BF171"/>
  <c r="BF175"/>
  <c r="BF181"/>
  <c r="BF185"/>
  <c r="BF186"/>
  <c r="BF195"/>
  <c i="4" r="F94"/>
  <c r="BF133"/>
  <c r="BF141"/>
  <c r="BF145"/>
  <c r="BF147"/>
  <c r="BF154"/>
  <c r="BF155"/>
  <c r="BF157"/>
  <c r="BF158"/>
  <c r="BF160"/>
  <c r="BF163"/>
  <c r="BF167"/>
  <c i="5" r="F94"/>
  <c i="6" r="BF146"/>
  <c r="BF148"/>
  <c r="BF153"/>
  <c r="BF157"/>
  <c r="BF160"/>
  <c r="BF162"/>
  <c r="BF164"/>
  <c r="BF166"/>
  <c i="7" r="J89"/>
  <c r="BF144"/>
  <c r="BK134"/>
  <c r="J134"/>
  <c r="J100"/>
  <c r="BK137"/>
  <c r="J137"/>
  <c r="J101"/>
  <c r="BK140"/>
  <c r="J140"/>
  <c r="J102"/>
  <c r="BK143"/>
  <c r="J143"/>
  <c r="J103"/>
  <c r="BK146"/>
  <c r="J146"/>
  <c r="J104"/>
  <c r="BK149"/>
  <c r="J149"/>
  <c r="J105"/>
  <c i="2" r="BF146"/>
  <c r="BF162"/>
  <c r="BF176"/>
  <c r="BF180"/>
  <c r="BF214"/>
  <c r="BF219"/>
  <c r="BF242"/>
  <c r="BF252"/>
  <c r="BF260"/>
  <c r="BF262"/>
  <c r="BF272"/>
  <c r="BF298"/>
  <c r="BF308"/>
  <c r="BF413"/>
  <c r="BF415"/>
  <c r="BF442"/>
  <c r="BF501"/>
  <c r="BF503"/>
  <c r="BF509"/>
  <c r="BF551"/>
  <c r="BF584"/>
  <c r="BF638"/>
  <c r="BF671"/>
  <c r="BF675"/>
  <c r="BF708"/>
  <c r="BF709"/>
  <c r="BF711"/>
  <c r="BF716"/>
  <c r="BF721"/>
  <c r="BF733"/>
  <c r="BF736"/>
  <c r="BF750"/>
  <c r="BF759"/>
  <c r="BF813"/>
  <c r="BF815"/>
  <c r="BF844"/>
  <c r="BF846"/>
  <c r="BF897"/>
  <c r="BF920"/>
  <c r="BF937"/>
  <c r="BF941"/>
  <c r="BF945"/>
  <c r="BF948"/>
  <c r="BF950"/>
  <c r="BF952"/>
  <c r="BF974"/>
  <c r="BF1006"/>
  <c r="BF1013"/>
  <c r="BF1090"/>
  <c r="BF1112"/>
  <c r="BF1142"/>
  <c r="BF1161"/>
  <c r="BF1169"/>
  <c r="BF1171"/>
  <c i="3" r="F122"/>
  <c r="J123"/>
  <c r="BF129"/>
  <c r="BF136"/>
  <c r="BF138"/>
  <c r="BF140"/>
  <c r="BF142"/>
  <c r="BF149"/>
  <c r="BF151"/>
  <c r="BF154"/>
  <c r="BF155"/>
  <c r="BF157"/>
  <c r="BF159"/>
  <c r="BF161"/>
  <c r="BF163"/>
  <c r="BF170"/>
  <c r="BF176"/>
  <c r="BF179"/>
  <c r="BF187"/>
  <c i="4" r="E85"/>
  <c r="F93"/>
  <c r="J94"/>
  <c r="BF129"/>
  <c r="BF132"/>
  <c r="BF134"/>
  <c r="BF137"/>
  <c r="BF140"/>
  <c r="BF148"/>
  <c r="BF152"/>
  <c r="BF156"/>
  <c r="BF159"/>
  <c r="BF161"/>
  <c r="BK166"/>
  <c r="J166"/>
  <c r="J103"/>
  <c i="5" r="E85"/>
  <c i="6" r="BF132"/>
  <c r="BF141"/>
  <c r="BF143"/>
  <c r="BF144"/>
  <c r="BF150"/>
  <c r="BF151"/>
  <c r="BF152"/>
  <c r="BF155"/>
  <c r="BF161"/>
  <c r="BK127"/>
  <c r="J127"/>
  <c r="J100"/>
  <c i="7" r="F92"/>
  <c r="BK128"/>
  <c r="J128"/>
  <c r="J98"/>
  <c r="BK131"/>
  <c r="J131"/>
  <c r="J99"/>
  <c i="2" r="BF166"/>
  <c r="BF168"/>
  <c r="BF172"/>
  <c r="BF185"/>
  <c r="BF187"/>
  <c r="BF244"/>
  <c r="BF266"/>
  <c r="BF310"/>
  <c r="BF328"/>
  <c r="BF348"/>
  <c r="BF360"/>
  <c r="BF368"/>
  <c r="BF376"/>
  <c r="BF378"/>
  <c r="BF417"/>
  <c r="BF419"/>
  <c r="BF421"/>
  <c r="BF425"/>
  <c r="BF526"/>
  <c r="BF541"/>
  <c r="BF553"/>
  <c r="BF563"/>
  <c r="BF595"/>
  <c r="BF636"/>
  <c r="BF652"/>
  <c r="BF667"/>
  <c r="BF673"/>
  <c r="BF684"/>
  <c r="BF688"/>
  <c r="BF714"/>
  <c r="BF718"/>
  <c r="BF719"/>
  <c r="BF723"/>
  <c r="BF731"/>
  <c r="BF739"/>
  <c r="BF742"/>
  <c r="BF779"/>
  <c r="BF791"/>
  <c r="BF807"/>
  <c r="BF811"/>
  <c r="BF823"/>
  <c r="BF862"/>
  <c r="BF890"/>
  <c r="BF906"/>
  <c r="BF924"/>
  <c r="BF946"/>
  <c r="BF960"/>
  <c r="BF971"/>
  <c r="BF982"/>
  <c r="BF1002"/>
  <c r="BF1017"/>
  <c r="BF1020"/>
  <c r="BF1041"/>
  <c r="BF1059"/>
  <c r="BF1153"/>
  <c r="BF1174"/>
  <c r="BF1176"/>
  <c r="BF1178"/>
  <c r="BF1181"/>
  <c r="BF1189"/>
  <c r="BF1205"/>
  <c r="BF1208"/>
  <c r="BK680"/>
  <c r="J680"/>
  <c r="J105"/>
  <c i="3" r="BF130"/>
  <c r="BF131"/>
  <c r="BF134"/>
  <c r="BF145"/>
  <c r="BF156"/>
  <c r="BF158"/>
  <c r="BF162"/>
  <c r="BF167"/>
  <c r="BF177"/>
  <c r="BF178"/>
  <c r="BF182"/>
  <c r="BF184"/>
  <c r="BF188"/>
  <c r="BF189"/>
  <c r="BF191"/>
  <c r="BF192"/>
  <c r="BF194"/>
  <c i="4" r="BF128"/>
  <c r="BF130"/>
  <c r="BF131"/>
  <c r="BF139"/>
  <c r="BF143"/>
  <c r="BF150"/>
  <c r="BF151"/>
  <c r="BF153"/>
  <c r="BF164"/>
  <c i="5" r="BF125"/>
  <c i="6" r="BF131"/>
  <c r="BF136"/>
  <c r="BF137"/>
  <c r="BF139"/>
  <c r="BF145"/>
  <c r="BF147"/>
  <c r="BF149"/>
  <c r="BF156"/>
  <c r="BF159"/>
  <c r="BF163"/>
  <c i="7" r="BF135"/>
  <c r="BF141"/>
  <c r="BF153"/>
  <c i="2" r="F38"/>
  <c i="1" r="BC96"/>
  <c i="6" r="F39"/>
  <c i="1" r="BD100"/>
  <c i="3" r="F38"/>
  <c i="1" r="BC97"/>
  <c i="4" r="J35"/>
  <c i="1" r="AV98"/>
  <c i="6" r="J35"/>
  <c i="1" r="AV100"/>
  <c i="7" r="F35"/>
  <c i="1" r="BB101"/>
  <c i="4" r="F37"/>
  <c i="1" r="BB98"/>
  <c i="7" r="J33"/>
  <c i="1" r="AV101"/>
  <c i="7" r="F36"/>
  <c i="1" r="BC101"/>
  <c i="5" r="J35"/>
  <c i="1" r="AV99"/>
  <c i="2" r="F37"/>
  <c i="1" r="BB96"/>
  <c i="4" r="F39"/>
  <c i="1" r="BD98"/>
  <c i="2" r="F39"/>
  <c i="1" r="BD96"/>
  <c i="4" r="F35"/>
  <c i="1" r="AZ98"/>
  <c i="6" r="F38"/>
  <c i="1" r="BC100"/>
  <c i="5" r="F36"/>
  <c i="1" r="BA99"/>
  <c i="3" r="J35"/>
  <c i="1" r="AV97"/>
  <c i="7" r="F37"/>
  <c i="1" r="BD101"/>
  <c i="7" r="F33"/>
  <c i="1" r="AZ101"/>
  <c i="3" r="F37"/>
  <c i="1" r="BB97"/>
  <c i="6" r="F35"/>
  <c i="1" r="AZ100"/>
  <c r="AS94"/>
  <c i="3" r="F39"/>
  <c i="1" r="BD97"/>
  <c i="2" r="F35"/>
  <c i="1" r="AZ96"/>
  <c i="2" r="J35"/>
  <c i="1" r="AV96"/>
  <c i="4" r="F38"/>
  <c i="1" r="BC98"/>
  <c i="6" r="F37"/>
  <c i="1" r="BB100"/>
  <c i="3" r="F35"/>
  <c i="1" r="AZ97"/>
  <c i="2" l="1" r="P144"/>
  <c r="R682"/>
  <c i="4" r="R126"/>
  <c r="R125"/>
  <c i="2" r="P682"/>
  <c i="3" r="T127"/>
  <c r="T126"/>
  <c r="P127"/>
  <c r="P126"/>
  <c i="1" r="AU97"/>
  <c i="2" r="BK682"/>
  <c r="J682"/>
  <c r="J106"/>
  <c i="6" r="P129"/>
  <c r="P125"/>
  <c i="1" r="AU100"/>
  <c i="6" r="T129"/>
  <c r="T125"/>
  <c r="R129"/>
  <c r="R125"/>
  <c i="2" r="R143"/>
  <c i="4" r="P126"/>
  <c r="P125"/>
  <c i="1" r="AU98"/>
  <c i="3" r="R127"/>
  <c r="R126"/>
  <c i="2" r="T682"/>
  <c r="T144"/>
  <c r="BK144"/>
  <c r="BK143"/>
  <c r="J143"/>
  <c r="J98"/>
  <c i="5" r="BK123"/>
  <c r="BK122"/>
  <c r="J122"/>
  <c r="J98"/>
  <c i="2" r="J683"/>
  <c r="J107"/>
  <c i="6" r="BK126"/>
  <c r="J126"/>
  <c r="J99"/>
  <c r="BK129"/>
  <c r="J129"/>
  <c r="J101"/>
  <c i="7" r="BK127"/>
  <c r="BK126"/>
  <c r="J126"/>
  <c r="J96"/>
  <c i="3" r="BK127"/>
  <c r="BK126"/>
  <c r="J126"/>
  <c r="J98"/>
  <c i="4" r="BK126"/>
  <c r="J126"/>
  <c r="J99"/>
  <c i="5" r="J36"/>
  <c i="1" r="AW99"/>
  <c r="AT99"/>
  <c i="2" r="F36"/>
  <c i="1" r="BA96"/>
  <c r="AZ95"/>
  <c r="AZ94"/>
  <c r="W29"/>
  <c i="6" r="J36"/>
  <c i="1" r="AW100"/>
  <c r="AT100"/>
  <c i="7" r="F34"/>
  <c i="1" r="BA101"/>
  <c i="4" r="F36"/>
  <c i="1" r="BA98"/>
  <c i="6" r="F36"/>
  <c i="1" r="BA100"/>
  <c i="7" r="J34"/>
  <c i="1" r="AW101"/>
  <c r="AT101"/>
  <c r="BC95"/>
  <c r="BC94"/>
  <c r="W32"/>
  <c i="2" r="J36"/>
  <c i="1" r="AW96"/>
  <c r="AT96"/>
  <c r="BB95"/>
  <c r="BB94"/>
  <c r="W31"/>
  <c i="4" r="J36"/>
  <c i="1" r="AW98"/>
  <c r="AT98"/>
  <c r="BD95"/>
  <c r="BD94"/>
  <c r="W33"/>
  <c i="3" r="J36"/>
  <c i="1" r="AW97"/>
  <c r="AT97"/>
  <c i="3" r="F36"/>
  <c i="1" r="BA97"/>
  <c i="2" l="1" r="T143"/>
  <c r="P143"/>
  <c i="1" r="AU96"/>
  <c i="2" r="J144"/>
  <c r="J99"/>
  <c i="3" r="J127"/>
  <c r="J99"/>
  <c i="7" r="J127"/>
  <c r="J97"/>
  <c i="4" r="BK125"/>
  <c r="J125"/>
  <c r="J98"/>
  <c i="5" r="J123"/>
  <c r="J99"/>
  <c i="6" r="BK125"/>
  <c r="J125"/>
  <c i="1" r="BA95"/>
  <c r="AW95"/>
  <c r="AV94"/>
  <c r="AK29"/>
  <c r="AY95"/>
  <c i="5" r="J32"/>
  <c i="1" r="AG99"/>
  <c r="AN99"/>
  <c r="AU95"/>
  <c r="AU94"/>
  <c i="2" r="J32"/>
  <c i="1" r="AG96"/>
  <c r="AN96"/>
  <c r="AX95"/>
  <c i="6" r="J32"/>
  <c i="1" r="AG100"/>
  <c r="AN100"/>
  <c r="AX94"/>
  <c r="AV95"/>
  <c i="7" r="J30"/>
  <c i="1" r="AG101"/>
  <c r="AN101"/>
  <c i="3" r="J32"/>
  <c i="1" r="AG97"/>
  <c r="AN97"/>
  <c r="AY94"/>
  <c i="2" l="1" r="J41"/>
  <c i="5" r="J41"/>
  <c i="3" r="J41"/>
  <c i="6" r="J98"/>
  <c r="J41"/>
  <c i="7" r="J39"/>
  <c i="1" r="BA94"/>
  <c r="AW94"/>
  <c r="AK30"/>
  <c i="4" r="J32"/>
  <c i="1" r="AG98"/>
  <c r="AN98"/>
  <c r="AT95"/>
  <c i="4" l="1" r="J41"/>
  <c i="1" r="AG95"/>
  <c r="AN95"/>
  <c r="AT94"/>
  <c r="W30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<sst xmlns="http://schemas.openxmlformats.org/spreadsheetml/2006/main">
  <si>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</si>
  <si>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</si>
  <si>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</si>
  <si>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</si>
  <si>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{ee6a7ce8-0947-475a-88d2-0d78ccb58246}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</si>
  <si>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</si>
  <si>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</si>
  <si>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</si>
  <si>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</si>
  <si>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</si>
  <si>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</si>
  <si>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</si>
  <si>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</si>
  <si>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</si>
  <si>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</si>
  <si>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Projektis2081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</si>
  <si>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</si>
  <si>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</si>
  <si>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budovy azylového domu Žofie</t>
  </si>
  <si>
    <t>KSO:</t>
  </si>
  <si>
    <t>CC-CZ:</t>
  </si>
  <si>
    <t>Místo:</t>
  </si>
  <si>
    <t>Bezručova 1006, Dvůr Králové n.L.</t>
  </si>
  <si>
    <t>Datum:</t>
  </si>
  <si>
    <t>29. 8. 2020</t>
  </si>
  <si>
    <t>Zadavatel:</t>
  </si>
  <si>
    <t>IČ:</t>
  </si>
  <si>
    <t>Město Dvůr Králové n.L., nám. TGM 68, D.K.n.L.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</si>
  <si>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</si>
  <si>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</si>
  <si>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</si>
  <si>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</si>
  <si>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</si>
  <si>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</si>
  <si>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</si>
  <si>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</si>
  <si>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</si>
  <si>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</si>
  <si>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</si>
  <si>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</si>
  <si>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</si>
  <si>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</si>
  <si>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</si>
  <si>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</si>
  <si>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</si>
  <si>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</si>
  <si>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</si>
  <si>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</si>
  <si>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</si>
  <si>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</si>
  <si>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</si>
  <si>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</si>
  <si>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</si>
  <si>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</si>
  <si>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</si>
  <si>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</si>
  <si>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</si>
  <si>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</si>
  <si>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</si>
  <si>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</si>
  <si>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</si>
  <si>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</si>
  <si>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</si>
  <si>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</si>
  <si>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</si>
  <si>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</si>
  <si>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</si>
  <si>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</si>
  <si>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</si>
  <si>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</si>
  <si>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</si>
  <si>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</si>
  <si>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</si>
  <si>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</si>
  <si>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</si>
  <si>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</si>
  <si>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</si>
  <si>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</si>
  <si>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</si>
  <si>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</si>
  <si>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</si>
  <si>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Stavební část</t>
  </si>
  <si>
    <t>STA</t>
  </si>
  <si>
    <t>{6844ea5f-cf06-475b-ab5d-73dbdec4b305}</t>
  </si>
  <si>
    <t>/</t>
  </si>
  <si>
    <t>a</t>
  </si>
  <si>
    <t>Soupis</t>
  </si>
  <si>
    <t>2</t>
  </si>
  <si>
    <t>{13f0ea47-f063-4f1c-ad41-c38e7a109cff}</t>
  </si>
  <si>
    <t>b</t>
  </si>
  <si>
    <t>Zdravotní technika</t>
  </si>
  <si>
    <t>{10ab644d-5ceb-4c49-8933-5dc937fbeb67}</t>
  </si>
  <si>
    <t>c</t>
  </si>
  <si>
    <t>Ústřední vytápění</t>
  </si>
  <si>
    <t>{abbf3273-9cf3-4c34-9841-fcf0ed578bd4}</t>
  </si>
  <si>
    <t>d</t>
  </si>
  <si>
    <t>Elektroinstalace</t>
  </si>
  <si>
    <t>{53168b0d-ab07-439e-bd8a-c76809e4e279}</t>
  </si>
  <si>
    <t>e</t>
  </si>
  <si>
    <t>Vzduchotechnika</t>
  </si>
  <si>
    <t>{6ea30de5-52f5-4363-bd22-8dc6944eae68}</t>
  </si>
  <si>
    <t>Vedlejší náklady</t>
  </si>
  <si>
    <t>{dad938ec-43da-402a-813f-8949df41b1c4}</t>
  </si>
  <si>
    <t>fig1</t>
  </si>
  <si>
    <t>vinyl</t>
  </si>
  <si>
    <t>290,06</t>
  </si>
  <si>
    <t>fig11</t>
  </si>
  <si>
    <t>zdivo PTH tl. 250 mm</t>
  </si>
  <si>
    <t>64,29</t>
  </si>
  <si>
    <t>KRYCÍ LIST SOUPISU PRACÍ</t>
  </si>
  <si>
    <t>fig12</t>
  </si>
  <si>
    <t>příčky porobetonové tl. 100 mm</t>
  </si>
  <si>
    <t>105,278</t>
  </si>
  <si>
    <t>fig13</t>
  </si>
  <si>
    <t>příčky porobetonové tl. 150 mm</t>
  </si>
  <si>
    <t>138,73</t>
  </si>
  <si>
    <t>fig14</t>
  </si>
  <si>
    <t>oprava vnitřní štukové omítky stropů</t>
  </si>
  <si>
    <t>162,79</t>
  </si>
  <si>
    <t>fig15</t>
  </si>
  <si>
    <t>oprava vnitřních omítek stěn</t>
  </si>
  <si>
    <t>1454,385</t>
  </si>
  <si>
    <t>Objekt:</t>
  </si>
  <si>
    <t>fig16</t>
  </si>
  <si>
    <t>vnitřní štuková omítka stropů</t>
  </si>
  <si>
    <t>258,37</t>
  </si>
  <si>
    <t>1 - Stavební část</t>
  </si>
  <si>
    <t>fig2</t>
  </si>
  <si>
    <t>keramická dlažba bez izolace</t>
  </si>
  <si>
    <t>108,67</t>
  </si>
  <si>
    <t>Soupis:</t>
  </si>
  <si>
    <t>fig20</t>
  </si>
  <si>
    <t>stávající plocha fasády</t>
  </si>
  <si>
    <t>1004,396</t>
  </si>
  <si>
    <t>a - Stavební část</t>
  </si>
  <si>
    <t>fig21</t>
  </si>
  <si>
    <t>KZS podhledů MW 50 mm</t>
  </si>
  <si>
    <t>136,522</t>
  </si>
  <si>
    <t>fig22</t>
  </si>
  <si>
    <t>KZS stěn MW 50 mm</t>
  </si>
  <si>
    <t>151,152</t>
  </si>
  <si>
    <t>fig23</t>
  </si>
  <si>
    <t>KZS stěn EPS 100 mm</t>
  </si>
  <si>
    <t>635,853</t>
  </si>
  <si>
    <t>fig24</t>
  </si>
  <si>
    <t>KZS stěn MW 100 mm</t>
  </si>
  <si>
    <t>80,87</t>
  </si>
  <si>
    <t>fig25</t>
  </si>
  <si>
    <t>KZS ostění hl. do 400 mm EPS 40 mm</t>
  </si>
  <si>
    <t>494,26</t>
  </si>
  <si>
    <t>fig3</t>
  </si>
  <si>
    <t>keramická dlažba s izolací</t>
  </si>
  <si>
    <t>66,52</t>
  </si>
  <si>
    <t>fig31</t>
  </si>
  <si>
    <t>soklové lišty</t>
  </si>
  <si>
    <t>89,855</t>
  </si>
  <si>
    <t>fig32</t>
  </si>
  <si>
    <t>rohové lišty</t>
  </si>
  <si>
    <t>402,04</t>
  </si>
  <si>
    <t>fig33</t>
  </si>
  <si>
    <t>začišťovací lišty</t>
  </si>
  <si>
    <t>402,96</t>
  </si>
  <si>
    <t>fig34</t>
  </si>
  <si>
    <t>parapetní lišty</t>
  </si>
  <si>
    <t>96,52</t>
  </si>
  <si>
    <t>fig4</t>
  </si>
  <si>
    <t>keramický sokl</t>
  </si>
  <si>
    <t>151,88</t>
  </si>
  <si>
    <t>fig41</t>
  </si>
  <si>
    <t>SDK předstěna 1xH2 12,5 mm</t>
  </si>
  <si>
    <t>34,5</t>
  </si>
  <si>
    <t>fig42</t>
  </si>
  <si>
    <t>SDK podhled 1xDF 15 mm</t>
  </si>
  <si>
    <t>90</t>
  </si>
  <si>
    <t>fig43</t>
  </si>
  <si>
    <t>SDK podhled 1xH2 12,5 mm</t>
  </si>
  <si>
    <t>73,845</t>
  </si>
  <si>
    <t>fig44</t>
  </si>
  <si>
    <t>SDK obklad kov. kcí tvaru L do 0,8 m 1xDF 12,5 mm</t>
  </si>
  <si>
    <t>fig45</t>
  </si>
  <si>
    <t>SDK obklad kov. kcí tvaru U do 1,2 m 1xDF 12,5 mm</t>
  </si>
  <si>
    <t>fig5</t>
  </si>
  <si>
    <t>vinyl na nových vrstvách podlah</t>
  </si>
  <si>
    <t>109,39</t>
  </si>
  <si>
    <t>fig51</t>
  </si>
  <si>
    <t>keramický obklad</t>
  </si>
  <si>
    <t>284,095</t>
  </si>
  <si>
    <t>fig6</t>
  </si>
  <si>
    <t>keramická dlažba mrazuvzdorná</t>
  </si>
  <si>
    <t>103,81</t>
  </si>
  <si>
    <t>fig61</t>
  </si>
  <si>
    <t>zámečnické výrobky</t>
  </si>
  <si>
    <t>840,24</t>
  </si>
  <si>
    <t>fig63</t>
  </si>
  <si>
    <t>původní ocelové balkonové zábradlí</t>
  </si>
  <si>
    <t>302,8</t>
  </si>
  <si>
    <t>fig7</t>
  </si>
  <si>
    <t>keramický sokl na lodžiích</t>
  </si>
  <si>
    <t>109,9</t>
  </si>
  <si>
    <t>fig99</t>
  </si>
  <si>
    <t>fasádní lešení</t>
  </si>
  <si>
    <t>1145,123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</si>
  <si>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</si>
  <si>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</si>
  <si>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</si>
  <si>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</si>
  <si>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</si>
  <si>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</si>
  <si>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</si>
  <si>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</si>
  <si>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</si>
  <si>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</si>
  <si>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</si>
  <si>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</si>
  <si>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</si>
  <si>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</si>
  <si>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</si>
  <si>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</si>
  <si>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</si>
  <si>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</si>
  <si>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</si>
  <si>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</si>
  <si>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</si>
  <si>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</si>
  <si>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</si>
  <si>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</si>
  <si>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</si>
  <si>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</si>
  <si>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799 - Ostatní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</si>
  <si>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</si>
  <si>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</si>
  <si>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</si>
  <si>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</si>
  <si>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</si>
  <si>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</si>
  <si>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</si>
  <si>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</si>
  <si>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</si>
  <si>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</si>
  <si>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</si>
  <si>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</si>
  <si>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</si>
  <si>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</si>
  <si>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</si>
  <si>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</si>
  <si>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</si>
  <si>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</si>
  <si>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</si>
  <si>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</si>
  <si>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</si>
  <si>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do 4 m2 ve zdivu nadzákladovém cihlami pálenými na MVC</t>
  </si>
  <si>
    <t>m3</t>
  </si>
  <si>
    <t>CS ÚRS 2020 02</t>
  </si>
  <si>
    <t>4</t>
  </si>
  <si>
    <t>1613604436</t>
  </si>
  <si>
    <t>VV</t>
  </si>
  <si>
    <t xml:space="preserve">1,0*2,1*0,3                           "2.n.p."</t>
  </si>
  <si>
    <t xml:space="preserve">1,0*2,1*0,3                           "3.n.p."</t>
  </si>
  <si>
    <t xml:space="preserve">1,0*2,1*0,45*3                    "3.n.p."</t>
  </si>
  <si>
    <t xml:space="preserve">0,97*2,1*0,45                      "3.n.p."</t>
  </si>
  <si>
    <t>Mezisoučet</t>
  </si>
  <si>
    <t>311238131</t>
  </si>
  <si>
    <t>Zdivo nosné vnitřní zvukově izolační POROTHERM tl 250 mm pevnosti P 15 na MVC</t>
  </si>
  <si>
    <t>m2</t>
  </si>
  <si>
    <t>CS ÚRS 2017 02</t>
  </si>
  <si>
    <t>324245102</t>
  </si>
  <si>
    <t>(4,75+3,75+3,35+2,85)*3,0</t>
  </si>
  <si>
    <t>-1,3*2,1*1</t>
  </si>
  <si>
    <t>-1,0*2,1*2</t>
  </si>
  <si>
    <t xml:space="preserve">Mezisoučet                                 "2.n.p."</t>
  </si>
  <si>
    <t>(3,75+1,4+1,7+4,5)*3,0</t>
  </si>
  <si>
    <t xml:space="preserve">Mezisoučet                                 "3.n.p."</t>
  </si>
  <si>
    <t>Součet</t>
  </si>
  <si>
    <t>317141221</t>
  </si>
  <si>
    <t>Překlady ploché z pórobetonu Ytong š 150 mm pro světlost otvoru do 900 mm</t>
  </si>
  <si>
    <t>kus</t>
  </si>
  <si>
    <t>-430834706</t>
  </si>
  <si>
    <t>6</t>
  </si>
  <si>
    <t>317141227</t>
  </si>
  <si>
    <t>Překlady ploché z pórobetonu Ytong š 150 mm pro světlost otvoru do 2000 mm</t>
  </si>
  <si>
    <t>1718101835</t>
  </si>
  <si>
    <t>5</t>
  </si>
  <si>
    <t>317142221</t>
  </si>
  <si>
    <t>Překlady nenosné přímé z pórobetonu Ytong v příčkách tl 100 mm pro světlost otvoru do 1010 mm</t>
  </si>
  <si>
    <t>-354712996</t>
  </si>
  <si>
    <t>9</t>
  </si>
  <si>
    <t>7</t>
  </si>
  <si>
    <t>317168131</t>
  </si>
  <si>
    <t>Překlad keramický vysoký v 23,8 cm dl 125 cm</t>
  </si>
  <si>
    <t>-611461653</t>
  </si>
  <si>
    <t>3*2</t>
  </si>
  <si>
    <t>317168133</t>
  </si>
  <si>
    <t>Překlad keramický vysoký v 23,8 cm dl 175 cm</t>
  </si>
  <si>
    <t>330058839</t>
  </si>
  <si>
    <t>3*1</t>
  </si>
  <si>
    <t>8</t>
  </si>
  <si>
    <t>317234410</t>
  </si>
  <si>
    <t>Vyzdívka mezi nosníky z cihel pálených na MC</t>
  </si>
  <si>
    <t>1404177646</t>
  </si>
  <si>
    <t xml:space="preserve">1,2*0,3*0,15                         "I120"</t>
  </si>
  <si>
    <t xml:space="preserve">1,6*0,4*0,15                          "I140"</t>
  </si>
  <si>
    <t xml:space="preserve">1,4*0,45*0,15*2                   "I140"</t>
  </si>
  <si>
    <t>317944321</t>
  </si>
  <si>
    <t>Válcované nosníky do č.12 dodatečně osazované do připravených otvorů</t>
  </si>
  <si>
    <t>t</t>
  </si>
  <si>
    <t>-1118269245</t>
  </si>
  <si>
    <t xml:space="preserve">1,2*2*11,1*0,001                         "I120"</t>
  </si>
  <si>
    <t>10</t>
  </si>
  <si>
    <t>317944323</t>
  </si>
  <si>
    <t>Válcované nosníky č.14 až 22 dodatečně osazované do připravených otvorů</t>
  </si>
  <si>
    <t>-1529236227</t>
  </si>
  <si>
    <t xml:space="preserve">1,6*3*14,3*0,001                          "I140"</t>
  </si>
  <si>
    <t xml:space="preserve">1,4*3*2*14,3*0,001                      "I140"</t>
  </si>
  <si>
    <t>11</t>
  </si>
  <si>
    <t>342272323</t>
  </si>
  <si>
    <t>Příčky tl 100 mm z pórobetonových přesných hladkých příčkovek objemové hmotnosti 500 kg/m3</t>
  </si>
  <si>
    <t>1932411435</t>
  </si>
  <si>
    <t>(1,3+1,2+3,3+1,3+2,35+2,05+1,55+1,2+0,4+1,43+2,2+2,2+2,905+0,1+1,5)*3,0</t>
  </si>
  <si>
    <t>-(0,7*1,97*8+0,9*1,97*1)</t>
  </si>
  <si>
    <t xml:space="preserve">Mezisoučet                                           "2.n.p."</t>
  </si>
  <si>
    <t>(3,065+1,83+1,58+1,4+0,8+4,65+1,85+2,55)*3,0</t>
  </si>
  <si>
    <t>-(0,7*1,97*5+0,8*1,97*2)</t>
  </si>
  <si>
    <t xml:space="preserve">Mezisoučet                                           "3.n.p."</t>
  </si>
  <si>
    <t>12</t>
  </si>
  <si>
    <t>342272523</t>
  </si>
  <si>
    <t>Příčky tl 150 mm z pórobetonových přesných hladkých příčkovek objemové hmotnosti 500 kg/m3</t>
  </si>
  <si>
    <t>-302785514</t>
  </si>
  <si>
    <t>(1,0+2,3+0,15+2,5+3,88+2,2+4,55+2,35+2,05+4,5)*3,0</t>
  </si>
  <si>
    <t>-1,95*2,1</t>
  </si>
  <si>
    <t>-(0,7*1,97*2+0,8*1,97*1)</t>
  </si>
  <si>
    <t xml:space="preserve">Mezisoučet                                  "2.n.p."</t>
  </si>
  <si>
    <t>(0,1+2,075+3,93+1,2+4,19+1,06+0,6+5,135+4,55+2,985+0,9)*3,0</t>
  </si>
  <si>
    <t>-0,8*1,97*6</t>
  </si>
  <si>
    <t xml:space="preserve">Mezisoučet                                  "3.n.p."</t>
  </si>
  <si>
    <t>Vodorovné konstrukce</t>
  </si>
  <si>
    <t>13</t>
  </si>
  <si>
    <t>411322525</t>
  </si>
  <si>
    <t>Stropy trámové nebo kazetové ze ŽB tř. C 20/25</t>
  </si>
  <si>
    <t>-978295808</t>
  </si>
  <si>
    <t xml:space="preserve">41,0*0,1                                     "STR31"</t>
  </si>
  <si>
    <t xml:space="preserve">19,0*0,1                                     "STR32"</t>
  </si>
  <si>
    <t xml:space="preserve">30,0*0,1                                     "STR33"</t>
  </si>
  <si>
    <t>14</t>
  </si>
  <si>
    <t>411354245</t>
  </si>
  <si>
    <t>Bednění stropů ztracené z hraněných trapézových vln v 60 mm plech pozinkovaný tl 0,75 mm</t>
  </si>
  <si>
    <t>-663537842</t>
  </si>
  <si>
    <t xml:space="preserve">41,0                                     "STR31"</t>
  </si>
  <si>
    <t xml:space="preserve">19,0                                     "STR32"</t>
  </si>
  <si>
    <t xml:space="preserve">30,0                                     "STR33"</t>
  </si>
  <si>
    <t>411361821</t>
  </si>
  <si>
    <t>Výztuž stropů betonářskou ocelí 10 505</t>
  </si>
  <si>
    <t>-730435373</t>
  </si>
  <si>
    <t xml:space="preserve">41,0*5*0,62*0,001*1,2                                     "STR31"</t>
  </si>
  <si>
    <t xml:space="preserve">19,0*5*0,62*0,001*1,2                                     "STR32"</t>
  </si>
  <si>
    <t xml:space="preserve">30,0*5*0,62*0,001*1,2                                     "STR33"</t>
  </si>
  <si>
    <t>16</t>
  </si>
  <si>
    <t>411362021</t>
  </si>
  <si>
    <t>Výztuž stropů svařovanými sítěmi Kari</t>
  </si>
  <si>
    <t>1490399461</t>
  </si>
  <si>
    <t xml:space="preserve">41,0*4,44*0,001*1,25                                     "STR31"</t>
  </si>
  <si>
    <t xml:space="preserve">19,0*4,44*0,001*1,25                                     "STR32"</t>
  </si>
  <si>
    <t xml:space="preserve">30,0*4,44*0,001*1,25                                     "STR33"</t>
  </si>
  <si>
    <t>17</t>
  </si>
  <si>
    <t>413232221</t>
  </si>
  <si>
    <t>Zazdívka zhlaví válcovaných nosníků v do 300 mm</t>
  </si>
  <si>
    <t>-1439650034</t>
  </si>
  <si>
    <t>19*2</t>
  </si>
  <si>
    <t>18</t>
  </si>
  <si>
    <t>413941123</t>
  </si>
  <si>
    <t>Osazování ocelových válcovaných nosníků stropů I, IE, U, UE nebo L do č. 22</t>
  </si>
  <si>
    <t>-1957964045</t>
  </si>
  <si>
    <t xml:space="preserve">(3,75+3,4)*14,3*0,001                       "I140"</t>
  </si>
  <si>
    <t xml:space="preserve">4,4*0,001*17,9                                     "I160"</t>
  </si>
  <si>
    <t xml:space="preserve">(4,4*2+4,2+5,0)*0,001*21,9            "I180"</t>
  </si>
  <si>
    <t xml:space="preserve">(4,2*2+5,9+5,35+5,0*5)*0,001*26,2   "I200"</t>
  </si>
  <si>
    <t xml:space="preserve">(4,4+5,9+5,75+5,6*2)*0,001*31,1   "I220"</t>
  </si>
  <si>
    <t>19</t>
  </si>
  <si>
    <t>M</t>
  </si>
  <si>
    <t>130107160</t>
  </si>
  <si>
    <t>ocel profilová IPN, v jakosti 11 375, h=140 mm</t>
  </si>
  <si>
    <t>453905716</t>
  </si>
  <si>
    <t xml:space="preserve">(3,75+3,4)*14,3*0,001*1,1                       "I140"</t>
  </si>
  <si>
    <t>20</t>
  </si>
  <si>
    <t>130107180</t>
  </si>
  <si>
    <t>ocel profilová IPN, v jakosti 11 375, h=160 mm</t>
  </si>
  <si>
    <t>545434552</t>
  </si>
  <si>
    <t xml:space="preserve">4,4*0,001*17,9*1,1                                     "I160"</t>
  </si>
  <si>
    <t>130107200</t>
  </si>
  <si>
    <t>ocel profilová IPN, v jakosti 11 375, h=180 mm</t>
  </si>
  <si>
    <t>-524110225</t>
  </si>
  <si>
    <t xml:space="preserve">(4,4*2+4,2+5,0)*0,001*21,9*1,1            "I180"</t>
  </si>
  <si>
    <t>22</t>
  </si>
  <si>
    <t>130107220</t>
  </si>
  <si>
    <t>ocel profilová IPN, v jakosti 11 375, h=200 mm</t>
  </si>
  <si>
    <t>-2035364006</t>
  </si>
  <si>
    <t xml:space="preserve">(4,2*2+5,9+5,35+5,0*5)*0,001*26,2*1,1   "I200"</t>
  </si>
  <si>
    <t>23</t>
  </si>
  <si>
    <t>130107240</t>
  </si>
  <si>
    <t>ocel profilová IPN, v jakosti 11 375, h=220 mm</t>
  </si>
  <si>
    <t>48758764</t>
  </si>
  <si>
    <t xml:space="preserve">(4,4+5,9+5,75+5,6*2)*0,001*31,1*1,1   "I220"</t>
  </si>
  <si>
    <t>Úpravy povrchů, podlahy a osazování výplní</t>
  </si>
  <si>
    <t>24</t>
  </si>
  <si>
    <t>611131101</t>
  </si>
  <si>
    <t>Cementový postřik vnitřních stropů nanášený celoplošně ručně</t>
  </si>
  <si>
    <t>1420365075</t>
  </si>
  <si>
    <t xml:space="preserve">13,75+6,9+12,13+6,91+3,76+1,98+3,73+16,27+3,58+3,96+16,0+1,94+10,93+34,93+5,46+11,75+12,01+3,5+17,98+5,73+5,59+5,03+12,0+3,12+18,98+20,45     "3.n.p."</t>
  </si>
  <si>
    <t xml:space="preserve">Mezisoučet                                                       "3.n.p."</t>
  </si>
  <si>
    <t>25</t>
  </si>
  <si>
    <t>611321141</t>
  </si>
  <si>
    <t>Vápenocementová omítka štuková dvouvrstvá vnitřních stropů rovných nanášená ručně</t>
  </si>
  <si>
    <t>1232765504</t>
  </si>
  <si>
    <t>26</t>
  </si>
  <si>
    <t>611325421</t>
  </si>
  <si>
    <t>Oprava vnitřní vápenocementové štukové omítky stropů v rozsahu plochy do 10%</t>
  </si>
  <si>
    <t>-1780576817</t>
  </si>
  <si>
    <t xml:space="preserve">13,75+6,9+11,08+9,44+12,6+10,86+13,47+5,71+2,81+10,32+52,43+11,17+16,1+3,27+3,28+2,14+4,15+13,86+10,94+18,44+12,07+4,47+3,53           "2.n.p."</t>
  </si>
  <si>
    <t xml:space="preserve">-41,0                                     "STR31"</t>
  </si>
  <si>
    <t xml:space="preserve">-19,0                                     "STR32"</t>
  </si>
  <si>
    <t xml:space="preserve">-30,0                                     "STR33"</t>
  </si>
  <si>
    <t xml:space="preserve">Mezisoučet                                             "2.n.p."</t>
  </si>
  <si>
    <t>27</t>
  </si>
  <si>
    <t>612131101</t>
  </si>
  <si>
    <t>Cementový postřik vnitřních stěn nanášený celoplošně ručně</t>
  </si>
  <si>
    <t>-1887537492</t>
  </si>
  <si>
    <t>fig11*2</t>
  </si>
  <si>
    <t>28</t>
  </si>
  <si>
    <t>612142001</t>
  </si>
  <si>
    <t>Potažení vnitřních stěn sklovláknitým pletivem vtlačeným do tenkovrstvé hmoty</t>
  </si>
  <si>
    <t>-477122680</t>
  </si>
  <si>
    <t>fig12*2</t>
  </si>
  <si>
    <t>fig13*2</t>
  </si>
  <si>
    <t>29</t>
  </si>
  <si>
    <t>612311131</t>
  </si>
  <si>
    <t>Potažení vnitřních stěn vápenným štukem tloušťky do 3 mm</t>
  </si>
  <si>
    <t>1838314819</t>
  </si>
  <si>
    <t>30</t>
  </si>
  <si>
    <t>612321141</t>
  </si>
  <si>
    <t>Vápenocementová omítka štuková dvouvrstvá vnitřních stěn nanášená ručně</t>
  </si>
  <si>
    <t>-1040248126</t>
  </si>
  <si>
    <t>31</t>
  </si>
  <si>
    <t>612325422</t>
  </si>
  <si>
    <t>Oprava vnitřní vápenocementové štukové omítky stěn v rozsahu plochy do 30%</t>
  </si>
  <si>
    <t>-1397779156</t>
  </si>
  <si>
    <t xml:space="preserve">(2,5+5,5)*2*3,0                             "201"</t>
  </si>
  <si>
    <t xml:space="preserve">(2,22+2,85+2,625+2,9)*3,0       "203"</t>
  </si>
  <si>
    <t xml:space="preserve">(4,25+2,335+4,315+2,985)*3,0     "204"</t>
  </si>
  <si>
    <t xml:space="preserve">(4,25+3,35+4,19+3,35)*3,0       "205"</t>
  </si>
  <si>
    <t xml:space="preserve">(5,25+4,75+5,18+4,6)*3,0         "206,207"</t>
  </si>
  <si>
    <t xml:space="preserve">(5,75+3,935+6,0)*3,0                 "208,209,210"</t>
  </si>
  <si>
    <t xml:space="preserve">(5,0+0,5+4,4+2,65+4,2+0,5+15,7+2,85+5,35+1,65+12,9+1,7+7,3+4,5)*3,0   "211,212"</t>
  </si>
  <si>
    <t xml:space="preserve">(2,985+5,4)*2*3,0                           "213"</t>
  </si>
  <si>
    <t xml:space="preserve">(4,55+11,5)*2*3,0                   "211 část, 214-220"</t>
  </si>
  <si>
    <t xml:space="preserve">(5,135+4,55+2,6+2,62+2,24)*3,0             "221"</t>
  </si>
  <si>
    <t xml:space="preserve">(3,78+5,5+1,63+2,4+5,05)*3,0              "222,223,224"</t>
  </si>
  <si>
    <t xml:space="preserve">Mezisoučet                                                  "2.n.p."</t>
  </si>
  <si>
    <t xml:space="preserve">(2,5+5,5)*2*3,0                             "301"</t>
  </si>
  <si>
    <t xml:space="preserve">(2,22+2,85+2,625+2,9)*3,0       "303"</t>
  </si>
  <si>
    <t xml:space="preserve">(4,25+2,44+4,315+2,985)*3,0     "304"</t>
  </si>
  <si>
    <t xml:space="preserve">(4,25+3,35+4,19+3,35)*3,0       "305,306,307"</t>
  </si>
  <si>
    <t xml:space="preserve">(5,25+4,75+5,18+4,6)*3,0         "308,309,310"</t>
  </si>
  <si>
    <t xml:space="preserve">(5,75+3,93+6,0)*3,0                 "311,312,313"</t>
  </si>
  <si>
    <t xml:space="preserve">(5,0+0,5+4,4+2,65+4,2+0,5+11,5+2,85+1,15+1,65+12,9+1,7+7,3+4,5)*3,0   "314,315"</t>
  </si>
  <si>
    <t xml:space="preserve">(2,88+4,1)*2*3,0                              "316"</t>
  </si>
  <si>
    <t xml:space="preserve">(2,985+5,4)*2*3,0                           "317,318"</t>
  </si>
  <si>
    <t xml:space="preserve">(4,55+11,5)*2*3,0                             "319-324"</t>
  </si>
  <si>
    <t xml:space="preserve">(4,55+2,6+2,62+2,24+3,78+5,5+1,63+2,4)*3,0             "325,326"</t>
  </si>
  <si>
    <t xml:space="preserve">Mezisoučet                                                  "3.n.p."</t>
  </si>
  <si>
    <t>32</t>
  </si>
  <si>
    <t>621221011</t>
  </si>
  <si>
    <t>Montáž kontaktního zateplení vnějších podhledů z minerální vlny s podélnou orientací tl do 80 mm</t>
  </si>
  <si>
    <t>1499570048</t>
  </si>
  <si>
    <t>1,22*(3,1+0,36+3,08)*3+(3,1+0,36+3,08)*0,5*2</t>
  </si>
  <si>
    <t>1,19*1,85*3+(0,37+1,85)*0,5*2</t>
  </si>
  <si>
    <t>1,39*(2,52+0,36+2,32)*3+(2,52+0,36+2,32)*0,5*2</t>
  </si>
  <si>
    <t>1,42*(2,95+0,35+3,07)*3+(2,95+0,35+3,07)*0,5*2</t>
  </si>
  <si>
    <t>1,33*2,61+(4,41-1,33)*(2,61+0,4)*3+(2,75+0,42+0,40+2,69)*0,3*2</t>
  </si>
  <si>
    <t>0,74*2,42</t>
  </si>
  <si>
    <t>33</t>
  </si>
  <si>
    <t>631515190</t>
  </si>
  <si>
    <t>deska minerální izolační ISOVER TF PROFI tl. 50 mm</t>
  </si>
  <si>
    <t>-602780322</t>
  </si>
  <si>
    <t>fig21*1,05</t>
  </si>
  <si>
    <t>34</t>
  </si>
  <si>
    <t>621521011</t>
  </si>
  <si>
    <t>Tenkovrstvá silikátová zrnitá omítka tl. 1,5 mm včetně penetrace vnějších podhledů</t>
  </si>
  <si>
    <t>531050661</t>
  </si>
  <si>
    <t>35</t>
  </si>
  <si>
    <t>622211021</t>
  </si>
  <si>
    <t>Montáž kontaktního zateplení vnějších stěn z polystyrénových desek tl do 120 mm</t>
  </si>
  <si>
    <t>1579835271</t>
  </si>
  <si>
    <t>(10,425+0,4+2,58+1,33+12,81+7,11+22,415+0,1*3+2,945+18,39+0,1+15,97)*(9,6-0,9)</t>
  </si>
  <si>
    <t xml:space="preserve">-2,42*(2,4-1,0-0,9)                                  "hlavní dveře"</t>
  </si>
  <si>
    <t xml:space="preserve">-1,0*(2,1-0,9)                                          "vchodové dveře" </t>
  </si>
  <si>
    <t xml:space="preserve">-1,5*(2,4-0,9)                                        "vchodové dveře"</t>
  </si>
  <si>
    <t xml:space="preserve">-1,71*2,75*2                                                 "luxfery"</t>
  </si>
  <si>
    <t xml:space="preserve">-1,5*7,26                                                    "10"</t>
  </si>
  <si>
    <t xml:space="preserve">-1,85*3,0*3                                                 "9"</t>
  </si>
  <si>
    <t xml:space="preserve">-1,45*2,45*2                                              "8" </t>
  </si>
  <si>
    <t xml:space="preserve">-1,5*1,6*24                                                "7"</t>
  </si>
  <si>
    <t xml:space="preserve">-2,05*1,6*1                                                "6"</t>
  </si>
  <si>
    <t xml:space="preserve">-0,9*1,6*2                                                  "5"</t>
  </si>
  <si>
    <t xml:space="preserve">-0,85*2,45*16                                          "4,11"</t>
  </si>
  <si>
    <t xml:space="preserve">-1,2*1,6*16                                               "3"</t>
  </si>
  <si>
    <t xml:space="preserve">-1,2*1,5*4                                                 "2"</t>
  </si>
  <si>
    <t xml:space="preserve">-1,3*0,9*4                                                 "1"</t>
  </si>
  <si>
    <t>-0,5*0,6*1</t>
  </si>
  <si>
    <t>36</t>
  </si>
  <si>
    <t>283760370</t>
  </si>
  <si>
    <t>deska fasádní polystyrénová Isover EPS GreyWall 1000 x 500 x 100 mm</t>
  </si>
  <si>
    <t>-1513441806</t>
  </si>
  <si>
    <t>fig23*1,05</t>
  </si>
  <si>
    <t>37</t>
  </si>
  <si>
    <t>622212051</t>
  </si>
  <si>
    <t>Montáž kontaktního zateplení vnějšího ostění hl. špalety do 400 mm z polystyrenu tl do 40 mm</t>
  </si>
  <si>
    <t>m</t>
  </si>
  <si>
    <t>216796259</t>
  </si>
  <si>
    <t xml:space="preserve">1,0+2*2,1                                          "vchodové dveře" </t>
  </si>
  <si>
    <t xml:space="preserve">1,5+2*2,4                                        "vchodové dveře"</t>
  </si>
  <si>
    <t xml:space="preserve">(1,71+2,75)*2*2                                                 "luxfery"</t>
  </si>
  <si>
    <t xml:space="preserve">(1,5+7,26)*2*1                                                    "10"</t>
  </si>
  <si>
    <t xml:space="preserve">(1,85+3,0)*2*3                                                 "9"</t>
  </si>
  <si>
    <t xml:space="preserve">(1,45+2,45)*2*2                                              "8" </t>
  </si>
  <si>
    <t xml:space="preserve">(1,5+1,6)*2*24                                                "7"</t>
  </si>
  <si>
    <t xml:space="preserve">(2,05+1,6)*2*1                                                "6"</t>
  </si>
  <si>
    <t xml:space="preserve">(0,9+1,6)*2*2                                                  "5"</t>
  </si>
  <si>
    <t xml:space="preserve">(0,85+2,45)*2*16                                          "4,11"</t>
  </si>
  <si>
    <t xml:space="preserve">(1,2+1,6)*2*16                                               "3"</t>
  </si>
  <si>
    <t xml:space="preserve">(1,2+1,5)*2*4                                                 "2"</t>
  </si>
  <si>
    <t xml:space="preserve">(1,3+0,9)*2*4                                                 "1"</t>
  </si>
  <si>
    <t>(0,5+0,6)*2*1</t>
  </si>
  <si>
    <t>38</t>
  </si>
  <si>
    <t>283760320</t>
  </si>
  <si>
    <t>deska fasádní polystyrénová Isover EPS GreyWall 1000 x 500 x 40 mm</t>
  </si>
  <si>
    <t>-1089520275</t>
  </si>
  <si>
    <t>fig25*0,30*1,05</t>
  </si>
  <si>
    <t>39</t>
  </si>
  <si>
    <t>622221011</t>
  </si>
  <si>
    <t>Montáž kontaktního zateplení vnějších stěn z minerální vlny s podélnou orientací vláken tl do 80 mm</t>
  </si>
  <si>
    <t>1995828586</t>
  </si>
  <si>
    <t xml:space="preserve">1,22*2*3,0*3                                                       </t>
  </si>
  <si>
    <t xml:space="preserve">1,19*2*3,0*3                                                       </t>
  </si>
  <si>
    <t>1,39*2*3,0*3</t>
  </si>
  <si>
    <t>1,42*2*3,0*3</t>
  </si>
  <si>
    <t xml:space="preserve">Mezisoučet                                                 "boční stěny lodžií"</t>
  </si>
  <si>
    <t>0,74*2*2,4</t>
  </si>
  <si>
    <t xml:space="preserve">Mezisoučet                                                  "boční stěny vstupu"</t>
  </si>
  <si>
    <t xml:space="preserve">(0,36+0,36)*2*3,0*3*3                                     </t>
  </si>
  <si>
    <t xml:space="preserve">(0,40+0,42)*2*3,0*3                                         </t>
  </si>
  <si>
    <t xml:space="preserve">Mezisoučet                                                   "pilíře na lodžiích"</t>
  </si>
  <si>
    <t>40</t>
  </si>
  <si>
    <t>488958891</t>
  </si>
  <si>
    <t>fig22*1,05</t>
  </si>
  <si>
    <t>41</t>
  </si>
  <si>
    <t>622221021</t>
  </si>
  <si>
    <t>Montáž kontaktního zateplení vnějších stěn z minerální vlny s podélnou orientací vláken tl do 120 mm</t>
  </si>
  <si>
    <t>-632459518</t>
  </si>
  <si>
    <t>(10,425+0,4+2,58+1,33+12,81+7,11+22,415+0,1*3+2,945+18,39+0,1+15,97)*0,9</t>
  </si>
  <si>
    <t xml:space="preserve">-2,42*0,9                                            "hlavní dveře"</t>
  </si>
  <si>
    <t xml:space="preserve">-1,0*0,9                                               "vchodové dveře" </t>
  </si>
  <si>
    <t xml:space="preserve">-1,5*0,9                                               "vchodové dveře"</t>
  </si>
  <si>
    <t>42</t>
  </si>
  <si>
    <t>631515270</t>
  </si>
  <si>
    <t>deska minerální izolační ISOVER TF PROFI tl. 100 mm</t>
  </si>
  <si>
    <t>2064536658</t>
  </si>
  <si>
    <t>fig24*1,05</t>
  </si>
  <si>
    <t>43</t>
  </si>
  <si>
    <t>622252001</t>
  </si>
  <si>
    <t>Montáž zakládacích soklových lišt kontaktního zateplení</t>
  </si>
  <si>
    <t>-563418493</t>
  </si>
  <si>
    <t>(10,425+0,4+2,58+1,33+12,81+7,11+22,415+0,1*3+2,945+18,39+0,1+15,97)</t>
  </si>
  <si>
    <t xml:space="preserve">-2,42                                            "hlavní dveře"</t>
  </si>
  <si>
    <t xml:space="preserve">-1,0                                               "vchodové dveře" </t>
  </si>
  <si>
    <t xml:space="preserve">-1,5                                               "vchodové dveře"</t>
  </si>
  <si>
    <t>44</t>
  </si>
  <si>
    <t>590514160</t>
  </si>
  <si>
    <t>lišta zakládací LO 103 mm tl 1,0 mm</t>
  </si>
  <si>
    <t>758842689</t>
  </si>
  <si>
    <t>fig31*1,05</t>
  </si>
  <si>
    <t>45</t>
  </si>
  <si>
    <t>622252002</t>
  </si>
  <si>
    <t>Montáž ostatních lišt kontaktního zateplení</t>
  </si>
  <si>
    <t>1119809818</t>
  </si>
  <si>
    <t xml:space="preserve">9,6*16+3,0*18*3                       "svislé rohy"</t>
  </si>
  <si>
    <t xml:space="preserve">(3,1+3,08+1,85+2,52+2,32+2,95+3,07)*2*2  "vodorovné rohy"</t>
  </si>
  <si>
    <t xml:space="preserve">(2,75+2,69)*2                           "vodorovné rohy"</t>
  </si>
  <si>
    <t xml:space="preserve">Mezisoučet                          "rohové lišty"</t>
  </si>
  <si>
    <t xml:space="preserve">2,42+2*(2,4-1,0)                              "hlavní vchod"</t>
  </si>
  <si>
    <t xml:space="preserve">(1,71+2,75*2)*2                                                 "luxfery"</t>
  </si>
  <si>
    <t xml:space="preserve">(1,5+7,26*2)*1                                                    "10"</t>
  </si>
  <si>
    <t xml:space="preserve">(1,85+3,0*2)*3                                                 "9"</t>
  </si>
  <si>
    <t xml:space="preserve">(1,45+2,45*2)*2                                              "8" </t>
  </si>
  <si>
    <t xml:space="preserve">(1,5+1,6*2)*24                                                "7"</t>
  </si>
  <si>
    <t xml:space="preserve">(2,05+1,6*2)*1                                                "6"</t>
  </si>
  <si>
    <t xml:space="preserve">(0,9+1,6*2)*2                                                  "5"</t>
  </si>
  <si>
    <t xml:space="preserve">(0,85+2,45*2)*16                                          "4,11"</t>
  </si>
  <si>
    <t xml:space="preserve">(1,2+1,6*2)*16                                               "3"</t>
  </si>
  <si>
    <t xml:space="preserve">(1,2+1,5*2)*4                                                 "2"</t>
  </si>
  <si>
    <t xml:space="preserve">(1,3+0,9*2)*4                                                 "1"</t>
  </si>
  <si>
    <t>(0,5+0,6*2)*1</t>
  </si>
  <si>
    <t xml:space="preserve">Mezisoučet                                   "začišťovací lišty"</t>
  </si>
  <si>
    <t xml:space="preserve">1,71*2                                                 "luxfery"</t>
  </si>
  <si>
    <t xml:space="preserve">1,5*1                                                    "10"</t>
  </si>
  <si>
    <t xml:space="preserve">1,85*3                                                 "9"</t>
  </si>
  <si>
    <t xml:space="preserve">1,45*2                                              "8" </t>
  </si>
  <si>
    <t xml:space="preserve">1,5*24                                                "7"</t>
  </si>
  <si>
    <t xml:space="preserve">2,05*1                                                "6"</t>
  </si>
  <si>
    <t xml:space="preserve">0,9*2                                                  "5"</t>
  </si>
  <si>
    <t xml:space="preserve">0,85*16                                          "4,11"</t>
  </si>
  <si>
    <t xml:space="preserve">1,2*16                                               "3"</t>
  </si>
  <si>
    <t xml:space="preserve">1,2*4                                                 "2"</t>
  </si>
  <si>
    <t xml:space="preserve">1,3*4                                                 "1"</t>
  </si>
  <si>
    <t>0,5*1</t>
  </si>
  <si>
    <t xml:space="preserve">Mezisoučet                                     "parapetní lišty"</t>
  </si>
  <si>
    <t>46</t>
  </si>
  <si>
    <t>590514800</t>
  </si>
  <si>
    <t>lišta rohová Al 10/10 cm s tkaninou bal. 2,5 m</t>
  </si>
  <si>
    <t>808411743</t>
  </si>
  <si>
    <t>fig32*1,05</t>
  </si>
  <si>
    <t>47</t>
  </si>
  <si>
    <t>590514760</t>
  </si>
  <si>
    <t>profil okenní začišťovací s tkaninou -Thermospoj 9 mm/2,4 m</t>
  </si>
  <si>
    <t>1726476262</t>
  </si>
  <si>
    <t>fig33*1,05</t>
  </si>
  <si>
    <t>48</t>
  </si>
  <si>
    <t>590515120</t>
  </si>
  <si>
    <t>profil parapetní - Thermospoj LPE plast 2 m</t>
  </si>
  <si>
    <t>-1778072827</t>
  </si>
  <si>
    <t>fig34*1,05</t>
  </si>
  <si>
    <t>49</t>
  </si>
  <si>
    <t>622325101</t>
  </si>
  <si>
    <t>Oprava vnější vápenocementové hladké omítky složitosti 1 stěn v rozsahu do 10%</t>
  </si>
  <si>
    <t>1186059891</t>
  </si>
  <si>
    <t>50</t>
  </si>
  <si>
    <t>622521011</t>
  </si>
  <si>
    <t>Tenkovrstvá silikátová zrnitá omítka tl. 1,5 mm včetně penetrace vnějších stěn</t>
  </si>
  <si>
    <t>-1456394751</t>
  </si>
  <si>
    <t>fig22+fig23+fig24</t>
  </si>
  <si>
    <t>fig25*0,30</t>
  </si>
  <si>
    <t>51</t>
  </si>
  <si>
    <t>629991012</t>
  </si>
  <si>
    <t>Zakrytí výplní otvorů fólií přilepenou na začišťovací lišty</t>
  </si>
  <si>
    <t>-1253305006</t>
  </si>
  <si>
    <t xml:space="preserve">2,42*2,4                                           "hlavní dveře"</t>
  </si>
  <si>
    <t xml:space="preserve">1,0*2,1                                           "vchodové dveře" </t>
  </si>
  <si>
    <t xml:space="preserve">1,5*2,4                                          "vchodové dveře"</t>
  </si>
  <si>
    <t xml:space="preserve">1,71*2,75*2                                                 "luxfery"</t>
  </si>
  <si>
    <t xml:space="preserve">1,5*7,26                                                    "10"</t>
  </si>
  <si>
    <t xml:space="preserve">1,85*3,0*3                                                 "9"</t>
  </si>
  <si>
    <t xml:space="preserve">1,45*2,45*2                                              "8" </t>
  </si>
  <si>
    <t xml:space="preserve">1,5*1,6*24                                                "7"</t>
  </si>
  <si>
    <t xml:space="preserve">2,05*1,6*1                                                "6"</t>
  </si>
  <si>
    <t xml:space="preserve">0,9*1,6*2                                                  "5"</t>
  </si>
  <si>
    <t xml:space="preserve">0,85*2,45*16                                          "4,11"</t>
  </si>
  <si>
    <t xml:space="preserve">1,2*1,6*16                                               "3"</t>
  </si>
  <si>
    <t xml:space="preserve">1,2*1,5*4                                                 "2"</t>
  </si>
  <si>
    <t xml:space="preserve">1,3*0,9*4                                                 "1"</t>
  </si>
  <si>
    <t>0,5*0,6*1</t>
  </si>
  <si>
    <t>52</t>
  </si>
  <si>
    <t>629995101</t>
  </si>
  <si>
    <t>Očištění vnějších ploch tlakovou vodou</t>
  </si>
  <si>
    <t>-219926010</t>
  </si>
  <si>
    <t>(10,425+0,4+2,58+1,33+12,81+7,11+22,415+0,1*3+2,945+18,39+0,1+15,97)*9,6</t>
  </si>
  <si>
    <t xml:space="preserve">-2,42*(2,4-1,0)                                  "hlavní dveře"</t>
  </si>
  <si>
    <t xml:space="preserve">-1,0*2,1                                          "vchodové dveře" </t>
  </si>
  <si>
    <t xml:space="preserve">-1,5*2,4                                          "vchodové dveře"</t>
  </si>
  <si>
    <t xml:space="preserve">-1,71*2,75*2                                           "luxfery"</t>
  </si>
  <si>
    <t xml:space="preserve">Mezisoučet                                            "hlavní fasáda"</t>
  </si>
  <si>
    <t xml:space="preserve">Mezisoučet                                             "podhledy a čela lodžií a vstupu"</t>
  </si>
  <si>
    <t>53</t>
  </si>
  <si>
    <t>629995215</t>
  </si>
  <si>
    <t>Očištění vnějších ploch otryskáním nesušeným křemičitým pískem kamenného měkkého povrchu</t>
  </si>
  <si>
    <t>1023334612</t>
  </si>
  <si>
    <t>(10,425+0,4+2,58+1,33+12,81+7,11+22,415+0,1*3+2,945+18,39+0,1+15,97)*(1,1+0,1)/2</t>
  </si>
  <si>
    <t xml:space="preserve">-2,42*1,0                                            "hlavní dveře"</t>
  </si>
  <si>
    <t xml:space="preserve">0,74*2*1,0                                      "hlavní dveře - boky"</t>
  </si>
  <si>
    <t xml:space="preserve">Mezisoučet                             "pískovcový sokl"</t>
  </si>
  <si>
    <t>54</t>
  </si>
  <si>
    <t>999960000</t>
  </si>
  <si>
    <t>výpis podlahových ploch - bez ocenění</t>
  </si>
  <si>
    <t>1079328252</t>
  </si>
  <si>
    <t xml:space="preserve">6,9+11,08+9,44+12,6+10,86+13,47+2,81+11,17+16,1+18,44+12,07+3,53           "2.n.p."</t>
  </si>
  <si>
    <t xml:space="preserve">6,9+12,13+6,91+1,98+3,73+16,27+16,0+1,94+5,46+12,01+17,98+5,73+12,0+3,12+18,98+20,45    "3.n.p."</t>
  </si>
  <si>
    <t xml:space="preserve">Mezisoučet                                   "vinyl"</t>
  </si>
  <si>
    <t xml:space="preserve">52,43+3,27+2,14+4,15            "2.n.p."</t>
  </si>
  <si>
    <t xml:space="preserve">34,93+11,75                              "3.n.p." </t>
  </si>
  <si>
    <t xml:space="preserve">Mezisoučet              "keramická dlažba bez izolace"</t>
  </si>
  <si>
    <t xml:space="preserve">5,71+3,28+2,84+13,86+10,94+4,47       "2.n.p."</t>
  </si>
  <si>
    <t xml:space="preserve">3,76+3,58+3,96+3,5+5,59+5,03             "3.n.p."</t>
  </si>
  <si>
    <t xml:space="preserve">Mezisoučet                 "keramická dlažba s izolací"</t>
  </si>
  <si>
    <t xml:space="preserve">7,74+2,26+7,24+8,95                                 "1.n.p."</t>
  </si>
  <si>
    <t xml:space="preserve">7,74+2,26+7,24+12,62+8,95                    "2.n.p."</t>
  </si>
  <si>
    <t xml:space="preserve">7,74+2,26+7,24+12,62+8,95                    "3.n.p."</t>
  </si>
  <si>
    <t xml:space="preserve">Mezisoučet                       "keramická dlažba mrazuvzdorná"</t>
  </si>
  <si>
    <t>55</t>
  </si>
  <si>
    <t>631311114</t>
  </si>
  <si>
    <t>Mazanina tl do 80 mm z betonu prostého bez zvýšených nároků na prostředí tř. C 16/20</t>
  </si>
  <si>
    <t>-103286903</t>
  </si>
  <si>
    <t xml:space="preserve">41,0*0,06                                     "STR21"</t>
  </si>
  <si>
    <t>56</t>
  </si>
  <si>
    <t>631311115</t>
  </si>
  <si>
    <t>Mazanina tl do 80 mm z betonu prostého bez zvýšených nároků na prostředí tř. C 20/25</t>
  </si>
  <si>
    <t>69391153</t>
  </si>
  <si>
    <t>fig6*(0,05+0,07)/2</t>
  </si>
  <si>
    <t>57</t>
  </si>
  <si>
    <t>631319011</t>
  </si>
  <si>
    <t>Příplatek k mazanině tl do 80 mm za přehlazení povrchu</t>
  </si>
  <si>
    <t>-1905867544</t>
  </si>
  <si>
    <t>58</t>
  </si>
  <si>
    <t>631319171</t>
  </si>
  <si>
    <t>Příplatek k mazanině tl do 80 mm za stržení povrchu spodní vrstvy před vložením výztuže</t>
  </si>
  <si>
    <t>219504736</t>
  </si>
  <si>
    <t>59</t>
  </si>
  <si>
    <t>631362021</t>
  </si>
  <si>
    <t>Výztuž mazanin svařovanými sítěmi Kari</t>
  </si>
  <si>
    <t>1294965612</t>
  </si>
  <si>
    <t xml:space="preserve">41,0*4,44*0,001*1,30     "STR21 - 6/100 x 6/100"</t>
  </si>
  <si>
    <t xml:space="preserve">fig6*1,35*0,001*1,30                 "4/150 x 4/150"</t>
  </si>
  <si>
    <t>60</t>
  </si>
  <si>
    <t>632451101</t>
  </si>
  <si>
    <t>Cementový samonivelační potěr ze suchých směsí tloušťky do 5 mm</t>
  </si>
  <si>
    <t>684253710</t>
  </si>
  <si>
    <t>61</t>
  </si>
  <si>
    <t>632481213</t>
  </si>
  <si>
    <t>Separační vrstva z PE fólie</t>
  </si>
  <si>
    <t>-760559251</t>
  </si>
  <si>
    <t xml:space="preserve">41,0                                     "STR21"</t>
  </si>
  <si>
    <t>62</t>
  </si>
  <si>
    <t>642944121</t>
  </si>
  <si>
    <t>Osazování ocelových zárubní dodatečné pl do 2,5 m2</t>
  </si>
  <si>
    <t>-264993143</t>
  </si>
  <si>
    <t xml:space="preserve">15+2                               "21,23"</t>
  </si>
  <si>
    <t xml:space="preserve">10+5+5                          "22,24,25"</t>
  </si>
  <si>
    <t xml:space="preserve">1+1+1                            "30,31,32"</t>
  </si>
  <si>
    <t>63</t>
  </si>
  <si>
    <t>553313820</t>
  </si>
  <si>
    <t>zárubeň ocelová pro porobeton YH 150 700 L/P</t>
  </si>
  <si>
    <t>2041450638</t>
  </si>
  <si>
    <t>64</t>
  </si>
  <si>
    <t>553313840</t>
  </si>
  <si>
    <t>zárubeň ocelová pro porobeton YH 150 800 L/P</t>
  </si>
  <si>
    <t>1902288281</t>
  </si>
  <si>
    <t xml:space="preserve">10                                 "22"</t>
  </si>
  <si>
    <t>65</t>
  </si>
  <si>
    <t>553314140</t>
  </si>
  <si>
    <t>zárubeň ocelová pro porobeton s drážkouYH 150 DV 800 L/P</t>
  </si>
  <si>
    <t>692224826</t>
  </si>
  <si>
    <t xml:space="preserve">5+5                                "24,25"</t>
  </si>
  <si>
    <t>66</t>
  </si>
  <si>
    <t>553313860</t>
  </si>
  <si>
    <t>zárubeň ocelová pro porobeton YH 150 900 L/P</t>
  </si>
  <si>
    <t>-1388376250</t>
  </si>
  <si>
    <t xml:space="preserve">1+1                                  "31,32"</t>
  </si>
  <si>
    <t>67</t>
  </si>
  <si>
    <t>553314150</t>
  </si>
  <si>
    <t>zárubeň ocelová pro porobeton s drážkouYH 150 DV 900 L/P</t>
  </si>
  <si>
    <t>1657554058</t>
  </si>
  <si>
    <t xml:space="preserve">1                                       "30"</t>
  </si>
  <si>
    <t>68</t>
  </si>
  <si>
    <t>642946112</t>
  </si>
  <si>
    <t>Osazování pouzdra posuvných dveří s jednou kapsou pro jedno křídlo šířky do 1200 mm do zděné příčky</t>
  </si>
  <si>
    <t>661433661</t>
  </si>
  <si>
    <t xml:space="preserve">1                                       "32"</t>
  </si>
  <si>
    <t>69</t>
  </si>
  <si>
    <t>553316130</t>
  </si>
  <si>
    <t>pouzdro stavební STANDARD S700-090 900 mm</t>
  </si>
  <si>
    <t>-1638453576</t>
  </si>
  <si>
    <t>Ostatní konstrukce a práce, bourání</t>
  </si>
  <si>
    <t>70</t>
  </si>
  <si>
    <t>941111132</t>
  </si>
  <si>
    <t>Montáž lešení řadového trubkového lehkého s podlahami zatížení do 200 kg/m2 š do 1,5 m v do 25 m</t>
  </si>
  <si>
    <t>290687577</t>
  </si>
  <si>
    <t>(10,425+2,75+0,42+0,4+2,69+1,5+6,805+7,11+22,415+2,945+18,39+15,97+1,5*2*7)*(9,6+1,1/2)</t>
  </si>
  <si>
    <t>71</t>
  </si>
  <si>
    <t>941111232</t>
  </si>
  <si>
    <t>Příplatek k lešení řadovému trubkovému lehkému s podlahami š 1,5 m v 25 m za první a ZKD den použití</t>
  </si>
  <si>
    <t>197944012</t>
  </si>
  <si>
    <t>fig99*30*2</t>
  </si>
  <si>
    <t>72</t>
  </si>
  <si>
    <t>941111832</t>
  </si>
  <si>
    <t>Demontáž lešení řadového trubkového lehkého s podlahami zatížení do 200 kg/m2 š do 1,5 m v do 25 m</t>
  </si>
  <si>
    <t>-948469352</t>
  </si>
  <si>
    <t>73</t>
  </si>
  <si>
    <t>949101111</t>
  </si>
  <si>
    <t>Lešení pomocné pro objekty pozemních staveb s lešeňovou podlahou v do 1,9 m zatížení do 150 kg/m2</t>
  </si>
  <si>
    <t>739986213</t>
  </si>
  <si>
    <t xml:space="preserve">7,74+2,26+7,24+8,95                                     "lodžie"</t>
  </si>
  <si>
    <t xml:space="preserve">Mezisoučet                                                     "1.n.p."</t>
  </si>
  <si>
    <t xml:space="preserve">7,74+2,26+7,24+12,62+8,95                       "lodžie" </t>
  </si>
  <si>
    <t xml:space="preserve">Mezisoučet                                                    "2.n.p."</t>
  </si>
  <si>
    <t xml:space="preserve">Mezisoučet                                                    "3.n.p."</t>
  </si>
  <si>
    <t>74</t>
  </si>
  <si>
    <t>952901111</t>
  </si>
  <si>
    <t>Vyčištění budov bytové a občanské výstavby při výšce podlaží do 4 m</t>
  </si>
  <si>
    <t>1783248492</t>
  </si>
  <si>
    <t>(10,425+0,4+2,69+7,11)*(15,97+10,9+1,9)/2</t>
  </si>
  <si>
    <t>-2,945*1,25/2</t>
  </si>
  <si>
    <t>(0,4+2,69)*(0,42+2,75)</t>
  </si>
  <si>
    <t>7,11*(12,81-1,3)</t>
  </si>
  <si>
    <t xml:space="preserve">Mezisoučet                                       "1.n.p."</t>
  </si>
  <si>
    <t xml:space="preserve">Mezisoučet                                       "2.n.p."</t>
  </si>
  <si>
    <t xml:space="preserve">Mezisoučet                                       "3.n.p."</t>
  </si>
  <si>
    <t>75</t>
  </si>
  <si>
    <t>962031132</t>
  </si>
  <si>
    <t>Bourání příček z cihel pálených na MVC tl do 100 mm</t>
  </si>
  <si>
    <t>1606719082</t>
  </si>
  <si>
    <t xml:space="preserve">(4,7+3,35+3,75+1,5+3,75+4,55+4,55+2,75+1,3+1,2+2,88)*3,0                 "2.n.p."</t>
  </si>
  <si>
    <t xml:space="preserve">(4,7+3,35+1,0+3,75+1,5+3,75+5,1+4,55+4,55+2,75+1,2+1,2+1,55+2,25)*3,0     "3.n.p."</t>
  </si>
  <si>
    <t>76</t>
  </si>
  <si>
    <t>962031133</t>
  </si>
  <si>
    <t>Bourání příček z cihel pálených na MVC tl do 150 mm</t>
  </si>
  <si>
    <t>-2107725775</t>
  </si>
  <si>
    <t xml:space="preserve">4,55*3,0                                          "2.n.p."</t>
  </si>
  <si>
    <t xml:space="preserve">4,55*3,0                                          "3.n.p." </t>
  </si>
  <si>
    <t>77</t>
  </si>
  <si>
    <t>965042141</t>
  </si>
  <si>
    <t>Bourání podkladů pod dlažby nebo mazanin betonových nebo z litého asfaltu tl do 100 mm pl přes 4 m2</t>
  </si>
  <si>
    <t>1472655204</t>
  </si>
  <si>
    <t xml:space="preserve">19,0*0,04                                     "STR32"</t>
  </si>
  <si>
    <t xml:space="preserve">30,0*0,08                                     "STR33"</t>
  </si>
  <si>
    <t>fig6*0,09</t>
  </si>
  <si>
    <t>78</t>
  </si>
  <si>
    <t>965042241</t>
  </si>
  <si>
    <t>Bourání podkladů pod dlažby nebo mazanin betonových nebo z litého asfaltu tl přes 100 mm pl pře 4 m2</t>
  </si>
  <si>
    <t>-1088240955</t>
  </si>
  <si>
    <t>fig6*0,17</t>
  </si>
  <si>
    <t>79</t>
  </si>
  <si>
    <t>965049111</t>
  </si>
  <si>
    <t>Příplatek k bourání betonových mazanin za bourání mazanin se svařovanou sítí tl do 100 mm</t>
  </si>
  <si>
    <t>1916953352</t>
  </si>
  <si>
    <t>80</t>
  </si>
  <si>
    <t>965049113</t>
  </si>
  <si>
    <t>Příplatek k bourání betonových mazanin za bourání mazanin s rabicovým pletivem tl do 100 mm</t>
  </si>
  <si>
    <t>1338023380</t>
  </si>
  <si>
    <t>81</t>
  </si>
  <si>
    <t>965081213</t>
  </si>
  <si>
    <t>Bourání podlah z dlaždic keramických nebo xylolitových tl do 10 mm plochy přes 1 m2</t>
  </si>
  <si>
    <t>1626470115</t>
  </si>
  <si>
    <t>82</t>
  </si>
  <si>
    <t>965082923</t>
  </si>
  <si>
    <t>Odstranění násypů pod podlahami tl do 100 mm pl přes 2 m2</t>
  </si>
  <si>
    <t>-1353358793</t>
  </si>
  <si>
    <t xml:space="preserve">41,0*0,05                                     "STR21"</t>
  </si>
  <si>
    <t xml:space="preserve">41,0*0,02                                     "STR31"</t>
  </si>
  <si>
    <t xml:space="preserve">30,0*0,07                                     "STR33"</t>
  </si>
  <si>
    <t>83</t>
  </si>
  <si>
    <t>968062375</t>
  </si>
  <si>
    <t>Vybourání dřevěných rámů oken zdvojených včetně křídel pl do 2 m2</t>
  </si>
  <si>
    <t>1441828157</t>
  </si>
  <si>
    <t xml:space="preserve">1,3*0,9*3                          "1"</t>
  </si>
  <si>
    <t xml:space="preserve">1,2*1,5*3                          "2"</t>
  </si>
  <si>
    <t xml:space="preserve">1,2*1,6*10                        "3"</t>
  </si>
  <si>
    <t xml:space="preserve">0,85*2,45*10                 "4,11"</t>
  </si>
  <si>
    <t xml:space="preserve">0,9*1,6*2                          "5"</t>
  </si>
  <si>
    <t>84</t>
  </si>
  <si>
    <t>968062376</t>
  </si>
  <si>
    <t>Vybourání dřevěných rámů oken zdvojených včetně křídel pl do 4 m2</t>
  </si>
  <si>
    <t>392413641</t>
  </si>
  <si>
    <t xml:space="preserve">2,05*1,6*1                       "6"</t>
  </si>
  <si>
    <t xml:space="preserve">1,5*1,6*16                       "7"</t>
  </si>
  <si>
    <t xml:space="preserve">1,45*2,45*2                     "8"</t>
  </si>
  <si>
    <t>85</t>
  </si>
  <si>
    <t>968062377</t>
  </si>
  <si>
    <t>Vybourání dřevěných rámů oken zdvojených včetně křídel pl přes 4 m2</t>
  </si>
  <si>
    <t>835485165</t>
  </si>
  <si>
    <t xml:space="preserve">1,85*3,0*2                       "9"</t>
  </si>
  <si>
    <t xml:space="preserve">1,5*7,26*1                      "10"</t>
  </si>
  <si>
    <t>86</t>
  </si>
  <si>
    <t>971033651</t>
  </si>
  <si>
    <t>Vybourání otvorů ve zdivu cihelném pl do 4 m2 na MVC nebo MV tl do 600 mm</t>
  </si>
  <si>
    <t>-1459156520</t>
  </si>
  <si>
    <t xml:space="preserve">(1,2*2,1+1,6*0,2)*0,4                          "2.n.p."</t>
  </si>
  <si>
    <t xml:space="preserve">(1,0*2,1+1,4*0,2)*0,5                          "3.n.p."</t>
  </si>
  <si>
    <t xml:space="preserve">(1,0*2,1+1,4*0,2)*0,35                        "3.n.p."</t>
  </si>
  <si>
    <t>87</t>
  </si>
  <si>
    <t>973031151</t>
  </si>
  <si>
    <t>Vysekání výklenků ve zdivu cihelném na MV nebo MVC pl přes 0,25 m2</t>
  </si>
  <si>
    <t>-1153994047</t>
  </si>
  <si>
    <t xml:space="preserve">(0,8*1,95+1,2*0,15)*0,3                       "3.n.p."</t>
  </si>
  <si>
    <t>88</t>
  </si>
  <si>
    <t>978011121</t>
  </si>
  <si>
    <t>Otlučení (osekání) vnitřní vápenné nebo vápenocementové omítky stropů v rozsahu do 10 %</t>
  </si>
  <si>
    <t>-1051264345</t>
  </si>
  <si>
    <t>89</t>
  </si>
  <si>
    <t>978011191</t>
  </si>
  <si>
    <t>Otlučení (osekání) vnitřní vápenné nebo vápenocementové omítky stropů v rozsahu do 100 %</t>
  </si>
  <si>
    <t>83853649</t>
  </si>
  <si>
    <t>978012191</t>
  </si>
  <si>
    <t>Otlučení (osekání) vnitřní vápenné nebo vápenocementové omítky stropů rákosových v rozsahu do 100 %</t>
  </si>
  <si>
    <t>-765754455</t>
  </si>
  <si>
    <t xml:space="preserve">Mezisoučet                                    "2.n.p."</t>
  </si>
  <si>
    <t>91</t>
  </si>
  <si>
    <t>978013141</t>
  </si>
  <si>
    <t>Otlučení (osekání) vnitřní vápenné nebo vápenocementové omítky stěn v rozsahu do 30 %</t>
  </si>
  <si>
    <t>2103250666</t>
  </si>
  <si>
    <t>92</t>
  </si>
  <si>
    <t>978015321</t>
  </si>
  <si>
    <t>Otlučení (osekání) vnější vápenné nebo vápenocementové omítky stupně členitosti 1 a 2 rozsahu do 10%</t>
  </si>
  <si>
    <t>153875719</t>
  </si>
  <si>
    <t>93</t>
  </si>
  <si>
    <t>978059541</t>
  </si>
  <si>
    <t>Odsekání a odebrání obkladů stěn z vnitřních obkládaček plochy přes 1 m2</t>
  </si>
  <si>
    <t>-1331429976</t>
  </si>
  <si>
    <t xml:space="preserve">3,0*7                                   "kuchyňské kouty"</t>
  </si>
  <si>
    <t xml:space="preserve">(2,0+9,5+1,5+6,0)*2,0         "koupelny"  </t>
  </si>
  <si>
    <t xml:space="preserve">3,0*5                                     "kuchyňské kouty"</t>
  </si>
  <si>
    <t>94</t>
  </si>
  <si>
    <t>985311211</t>
  </si>
  <si>
    <t>Reprofilace líce kleneb a podhledů cementovými sanačními maltami tl 10 mm</t>
  </si>
  <si>
    <t>1920118396</t>
  </si>
  <si>
    <t xml:space="preserve">(3,1+3,08+1,85+2,52+2,32+2,95+3,07)*(0,285+0,36+0,285)*2   </t>
  </si>
  <si>
    <t xml:space="preserve">Mezisoučet                                 "průvlak - lodžie"</t>
  </si>
  <si>
    <t>95</t>
  </si>
  <si>
    <t>985323111</t>
  </si>
  <si>
    <t>Spojovací můstek reprofilovaného betonu na cementové bázi tl 1 mm</t>
  </si>
  <si>
    <t>834192207</t>
  </si>
  <si>
    <t>997</t>
  </si>
  <si>
    <t>Přesun sutě</t>
  </si>
  <si>
    <t>96</t>
  </si>
  <si>
    <t>997013213</t>
  </si>
  <si>
    <t>Vnitrostaveništní doprava suti a vybouraných hmot pro budovy v do 12 m ručně</t>
  </si>
  <si>
    <t>1201134351</t>
  </si>
  <si>
    <t>97</t>
  </si>
  <si>
    <t>997013501</t>
  </si>
  <si>
    <t>Odvoz suti a vybouraných hmot na skládku nebo meziskládku do 1 km se složením</t>
  </si>
  <si>
    <t>561652802</t>
  </si>
  <si>
    <t>98</t>
  </si>
  <si>
    <t>997013509</t>
  </si>
  <si>
    <t>Příplatek k odvozu suti a vybouraných hmot na skládku ZKD 1 km přes 1 km</t>
  </si>
  <si>
    <t>-1829396247</t>
  </si>
  <si>
    <t>189,927*30 'Přepočtené koeficientem množství</t>
  </si>
  <si>
    <t>99</t>
  </si>
  <si>
    <t>997013801</t>
  </si>
  <si>
    <t>Poplatek za uložení stavebního betonového odpadu na skládce (skládkovné)</t>
  </si>
  <si>
    <t>-1691320569</t>
  </si>
  <si>
    <t>100</t>
  </si>
  <si>
    <t>997013803</t>
  </si>
  <si>
    <t>Poplatek za uložení stavebního odpadu cihelného na skládce (skládkovné)</t>
  </si>
  <si>
    <t>-569634164</t>
  </si>
  <si>
    <t>101</t>
  </si>
  <si>
    <t>997013811</t>
  </si>
  <si>
    <t>Poplatek za uložení stavebního dřevěného odpadu na skládce (skládkovné)</t>
  </si>
  <si>
    <t>600932247</t>
  </si>
  <si>
    <t>102</t>
  </si>
  <si>
    <t>997013812</t>
  </si>
  <si>
    <t>Poplatek za uložení stavebního odpadu z materiálu na bázi sádry na skládce (skládkovné)</t>
  </si>
  <si>
    <t>208396070</t>
  </si>
  <si>
    <t>103</t>
  </si>
  <si>
    <t>997013813</t>
  </si>
  <si>
    <t>Poplatek za uložení stavebního odpadu z plastických hmot na skládce (skládkovné)</t>
  </si>
  <si>
    <t>-817539505</t>
  </si>
  <si>
    <t>998</t>
  </si>
  <si>
    <t>Přesun hmot</t>
  </si>
  <si>
    <t>104</t>
  </si>
  <si>
    <t>998018002</t>
  </si>
  <si>
    <t>Přesun hmot ruční pro budovy v do 12 m</t>
  </si>
  <si>
    <t>901020370</t>
  </si>
  <si>
    <t>PSV</t>
  </si>
  <si>
    <t>Práce a dodávky PSV</t>
  </si>
  <si>
    <t>711</t>
  </si>
  <si>
    <t>Izolace proti vodě, vlhkosti a plynům</t>
  </si>
  <si>
    <t>105</t>
  </si>
  <si>
    <t>711493112</t>
  </si>
  <si>
    <t>Izolace proti podpovrchové a tlakové vodě vodorovná SCHOMBURG těsnicí stěrkou AQUAFIN-1K</t>
  </si>
  <si>
    <t>2053237703</t>
  </si>
  <si>
    <t>106</t>
  </si>
  <si>
    <t>711493122</t>
  </si>
  <si>
    <t>Izolace proti podpovrchové a tlakové vodě svislá SCHOMBURG těsnicí stěrkou AQUAFIN-1K</t>
  </si>
  <si>
    <t>1133044355</t>
  </si>
  <si>
    <t xml:space="preserve">(2,3+2,5)*2*2,0                         "209"</t>
  </si>
  <si>
    <t xml:space="preserve">(1,5+2,2)*2*0,5                         "215"   </t>
  </si>
  <si>
    <t xml:space="preserve">(1,3+2,2)*2*0,5                         "216"   </t>
  </si>
  <si>
    <t xml:space="preserve">(2,35+2,25+0,9+1,3+1,35+1,3)*2*0,5     "219"</t>
  </si>
  <si>
    <t xml:space="preserve">(2,05+0,4+0,85+1,2+1,2)*2*2,0               "219"</t>
  </si>
  <si>
    <t xml:space="preserve">(2,35+1,2+0,9+0,1+0,9)*2*2,0                 "220"</t>
  </si>
  <si>
    <t xml:space="preserve">(4,55-2,35+0,35+0,8+0,3+0,9+1,55+1,05+1,55)*2*0,5  "220"</t>
  </si>
  <si>
    <t xml:space="preserve">(2,1+2,2+2,2+1,8)*2,0                         "223"</t>
  </si>
  <si>
    <t xml:space="preserve">Mezisoučet                                         "2.n.p."</t>
  </si>
  <si>
    <t xml:space="preserve">(1,67+0,1+0,905+1,4+0,8)*2*2,0             "306"</t>
  </si>
  <si>
    <t xml:space="preserve">(2,075+1,83)*2*2,0                                      "310"</t>
  </si>
  <si>
    <t xml:space="preserve">(2,37+1,58+0,3)*2*2,0                                "311"</t>
  </si>
  <si>
    <t xml:space="preserve">(3,25+0,3+0,9+0,75)*2*2,0                        "318"</t>
  </si>
  <si>
    <t xml:space="preserve">(2,2+2,55)*2*2,0                                           "321"</t>
  </si>
  <si>
    <t xml:space="preserve">(1,8+2,4)*2*2,0                                             "322"</t>
  </si>
  <si>
    <t xml:space="preserve">Mezisoučet                                          "3.n.p."</t>
  </si>
  <si>
    <t>fig7*0,2</t>
  </si>
  <si>
    <t xml:space="preserve">Mezisoučet                                       "na lodžiích"</t>
  </si>
  <si>
    <t>107</t>
  </si>
  <si>
    <t>998711102</t>
  </si>
  <si>
    <t>Přesun hmot tonážní pro izolace proti vodě, vlhkosti a plynům v objektech výšky do 12 m</t>
  </si>
  <si>
    <t>-1633933430</t>
  </si>
  <si>
    <t>108</t>
  </si>
  <si>
    <t>998711181</t>
  </si>
  <si>
    <t>Příplatek k přesunu hmot tonážní 711 prováděný bez použití mechanizace</t>
  </si>
  <si>
    <t>2057780070</t>
  </si>
  <si>
    <t>713</t>
  </si>
  <si>
    <t>Izolace tepelné</t>
  </si>
  <si>
    <t>109</t>
  </si>
  <si>
    <t>713120811</t>
  </si>
  <si>
    <t>Odstranění tepelné izolace podlah volně kladené z vláknitých materiálů tl do 100 mm</t>
  </si>
  <si>
    <t>-2050172217</t>
  </si>
  <si>
    <t>110</t>
  </si>
  <si>
    <t>713121111</t>
  </si>
  <si>
    <t>Montáž izolace tepelné podlah volně kladenými rohožemi, pásy, dílci, deskami 1 vrstva</t>
  </si>
  <si>
    <t>161104140</t>
  </si>
  <si>
    <t>111</t>
  </si>
  <si>
    <t>283723050</t>
  </si>
  <si>
    <t>deska z pěnového polystyrenu EPS 100 S 1000 x 500 x 50 mm</t>
  </si>
  <si>
    <t>1509179589</t>
  </si>
  <si>
    <t>fig6*1,02</t>
  </si>
  <si>
    <t>112</t>
  </si>
  <si>
    <t>998713102</t>
  </si>
  <si>
    <t>Přesun hmot tonážní pro izolace tepelné v objektech v do 12 m</t>
  </si>
  <si>
    <t>-2012071131</t>
  </si>
  <si>
    <t>113</t>
  </si>
  <si>
    <t>998713181</t>
  </si>
  <si>
    <t>Příplatek k přesunu hmot tonážní 713 prováděný bez použití mechanizace</t>
  </si>
  <si>
    <t>-693473212</t>
  </si>
  <si>
    <t>725</t>
  </si>
  <si>
    <t>Zdravotechnika - zařizovací předměty</t>
  </si>
  <si>
    <t>114</t>
  </si>
  <si>
    <t>725291111</t>
  </si>
  <si>
    <t>Doplňky zařízení koupelen a záchodů keramické toaletní deska rovná šířka 450 mm</t>
  </si>
  <si>
    <t>soubor</t>
  </si>
  <si>
    <t>-1830256306</t>
  </si>
  <si>
    <t xml:space="preserve">1                                               "OS17"</t>
  </si>
  <si>
    <t>115</t>
  </si>
  <si>
    <t>7252912111</t>
  </si>
  <si>
    <t>Doplňky zařízení koupelen a záchodů - záchodový kartáč</t>
  </si>
  <si>
    <t>371086204</t>
  </si>
  <si>
    <t>116</t>
  </si>
  <si>
    <t>7252912112</t>
  </si>
  <si>
    <t>Doplňky zařízení koupelen a záchodů - odpadkový koš</t>
  </si>
  <si>
    <t>-716586801</t>
  </si>
  <si>
    <t>117</t>
  </si>
  <si>
    <t>7252912113</t>
  </si>
  <si>
    <t>Doplňky zařízení koupelen a záchodů - háček na oděvy</t>
  </si>
  <si>
    <t>-1522542945</t>
  </si>
  <si>
    <t>118</t>
  </si>
  <si>
    <t>725291511</t>
  </si>
  <si>
    <t>Doplňky zařízení koupelen a záchodů plastové dávkovač tekutého mýdla na 350 ml</t>
  </si>
  <si>
    <t>-982978412</t>
  </si>
  <si>
    <t>119</t>
  </si>
  <si>
    <t>725291521</t>
  </si>
  <si>
    <t>Doplňky zařízení koupelen a záchodů plastové zásobník toaletních papírů</t>
  </si>
  <si>
    <t>-1606743664</t>
  </si>
  <si>
    <t>120</t>
  </si>
  <si>
    <t>725291642</t>
  </si>
  <si>
    <t>Doplňky zařízení koupelen a záchodů nerezové sedačky do sprchy</t>
  </si>
  <si>
    <t>854076645</t>
  </si>
  <si>
    <t xml:space="preserve">1                                      "OS15"</t>
  </si>
  <si>
    <t>121</t>
  </si>
  <si>
    <t>725291703</t>
  </si>
  <si>
    <t>Doplňky zařízení koupelen a záchodů smaltované madlo rovné dl 500 mm</t>
  </si>
  <si>
    <t>-1956883420</t>
  </si>
  <si>
    <t xml:space="preserve">1                                      "OS13"</t>
  </si>
  <si>
    <t>122</t>
  </si>
  <si>
    <t>725291706</t>
  </si>
  <si>
    <t>Doplňky zařízení koupelen a záchodů smaltované madlo rovné dl 800 mm</t>
  </si>
  <si>
    <t>530781349</t>
  </si>
  <si>
    <t>123</t>
  </si>
  <si>
    <t>7252917081</t>
  </si>
  <si>
    <t>Doplňky zařízení koupelen a záchodů smaltované madlo svislé a rovné - OS12</t>
  </si>
  <si>
    <t>424177317</t>
  </si>
  <si>
    <t xml:space="preserve">1                                      "OS12"</t>
  </si>
  <si>
    <t>124</t>
  </si>
  <si>
    <t>725291722</t>
  </si>
  <si>
    <t>Doplňky zařízení koupelen a záchodů smaltované madlo krakorcové sklopné dl 834 mm</t>
  </si>
  <si>
    <t>-108477856</t>
  </si>
  <si>
    <t xml:space="preserve">1                                      "OS11"</t>
  </si>
  <si>
    <t xml:space="preserve">1                                      "OS14"</t>
  </si>
  <si>
    <t>762</t>
  </si>
  <si>
    <t>Konstrukce tesařské</t>
  </si>
  <si>
    <t>125</t>
  </si>
  <si>
    <t>762522811</t>
  </si>
  <si>
    <t>Demontáž podlah s polštáři z prken tloušťky do 32 mm</t>
  </si>
  <si>
    <t>-446040266</t>
  </si>
  <si>
    <t>126</t>
  </si>
  <si>
    <t>762526811</t>
  </si>
  <si>
    <t>Demontáž podlah z dřevotřísky, překližky, sololitu tloušťky do 20 mm bez polštářů</t>
  </si>
  <si>
    <t>1444556127</t>
  </si>
  <si>
    <t>127</t>
  </si>
  <si>
    <t>762811811</t>
  </si>
  <si>
    <t>Demontáž záklopů stropů z hrubých prken tl do 32 mm</t>
  </si>
  <si>
    <t>-1425711459</t>
  </si>
  <si>
    <t>128</t>
  </si>
  <si>
    <t>762822830</t>
  </si>
  <si>
    <t>Demontáž stropních trámů z hraněného řeziva průřezové plochy do 450 cm2</t>
  </si>
  <si>
    <t>1010698999</t>
  </si>
  <si>
    <t>129</t>
  </si>
  <si>
    <t>762841812</t>
  </si>
  <si>
    <t>Demontáž podbíjení obkladů stropů a střech sklonu do 60° z hrubých prken s omítkou</t>
  </si>
  <si>
    <t>1947300493</t>
  </si>
  <si>
    <t>763</t>
  </si>
  <si>
    <t>Konstrukce suché výstavby</t>
  </si>
  <si>
    <t>130</t>
  </si>
  <si>
    <t>763121429</t>
  </si>
  <si>
    <t>SDK stěna předsazená tl 112,5 mm profil CW+UW 100 deska 1xH2 12,5 TI 40 mm EI 30</t>
  </si>
  <si>
    <t>-525095889</t>
  </si>
  <si>
    <t xml:space="preserve">(0,9+0,9+1,35+0,9+1,05)*3,0                  "2.n.p."</t>
  </si>
  <si>
    <t xml:space="preserve">(0,9+0,9+1,0+0,9+0,9+0,9+0,9)*3,0      "3.n.p." </t>
  </si>
  <si>
    <t>131</t>
  </si>
  <si>
    <t>763121714</t>
  </si>
  <si>
    <t>SDK stěna předsazená základní penetrační nátěr</t>
  </si>
  <si>
    <t>1693087803</t>
  </si>
  <si>
    <t>fig44*0,8</t>
  </si>
  <si>
    <t>fig45*1,2</t>
  </si>
  <si>
    <t>132</t>
  </si>
  <si>
    <t>763121811</t>
  </si>
  <si>
    <t>Demontáž SDK předsazené/šachtové stěny s jednoduchou nosnou kcí opláštění jednoduché</t>
  </si>
  <si>
    <t>895885630</t>
  </si>
  <si>
    <t xml:space="preserve">1,0*2,1                             "obnova dveří výtahu"</t>
  </si>
  <si>
    <t>133</t>
  </si>
  <si>
    <t>763131432</t>
  </si>
  <si>
    <t>SDK podhled deska 1xDF 15 bez TI dvouvrstvá spodní kce profil CD+UD</t>
  </si>
  <si>
    <t>-684064306</t>
  </si>
  <si>
    <t>134</t>
  </si>
  <si>
    <t>763131451</t>
  </si>
  <si>
    <t>SDK podhled deska 1xH2 12,5 bez TI dvouvrstvá spodní kce profil CD+UD</t>
  </si>
  <si>
    <t>-570622042</t>
  </si>
  <si>
    <t xml:space="preserve">2,75*(1,27+0,3)                      "205"</t>
  </si>
  <si>
    <t xml:space="preserve">2,34*(1,0+0,3)                        "207"</t>
  </si>
  <si>
    <t xml:space="preserve">2,3*2,5                                      "209"</t>
  </si>
  <si>
    <t xml:space="preserve">1,85*(0,3+1,185+0,3)           "211"</t>
  </si>
  <si>
    <t xml:space="preserve">2,985*(1,2+0,3)                     "213" </t>
  </si>
  <si>
    <t xml:space="preserve">4,55*(0,9+0,1+0,9+1,3+0,1+2,25)         "219,220"</t>
  </si>
  <si>
    <t xml:space="preserve">(0,905+0,1+1,67)*1,4               "306"</t>
  </si>
  <si>
    <t xml:space="preserve">1,42*1,4                                       "307"</t>
  </si>
  <si>
    <t xml:space="preserve">2,075*1,83                                  "310"</t>
  </si>
  <si>
    <t xml:space="preserve">2,37*1,58                                    "311"</t>
  </si>
  <si>
    <t xml:space="preserve">1,85*(0,3+0,3)                           "314"</t>
  </si>
  <si>
    <t xml:space="preserve">2,985*0,9+0,9*0,9                    "318"</t>
  </si>
  <si>
    <t xml:space="preserve">2,2*2,5                                          "321"</t>
  </si>
  <si>
    <t xml:space="preserve">1,8*2,4                                          "322"</t>
  </si>
  <si>
    <t>135</t>
  </si>
  <si>
    <t>763131714</t>
  </si>
  <si>
    <t>SDK podhled základní penetrační nátěr</t>
  </si>
  <si>
    <t>1398147565</t>
  </si>
  <si>
    <t>136</t>
  </si>
  <si>
    <t>763131752</t>
  </si>
  <si>
    <t>Montáž jedné vrstvy tepelné izolace do SDK podhledu</t>
  </si>
  <si>
    <t>-835637384</t>
  </si>
  <si>
    <t>137</t>
  </si>
  <si>
    <t>631481040</t>
  </si>
  <si>
    <t>deska minerální střešní izolační ISOVER ORSIK 600x1200 mm tl. 100 mm</t>
  </si>
  <si>
    <t>-68933092</t>
  </si>
  <si>
    <t>fig42*1,02</t>
  </si>
  <si>
    <t>138</t>
  </si>
  <si>
    <t>763164535</t>
  </si>
  <si>
    <t>SDK obklad kovových kcí tvaru L š do 0,8 m desky 1xDF 12,5</t>
  </si>
  <si>
    <t>-569612354</t>
  </si>
  <si>
    <t xml:space="preserve">3,0*4                                    "2.n.p."</t>
  </si>
  <si>
    <t xml:space="preserve">3,0*3                                    "3.n.p." </t>
  </si>
  <si>
    <t>139</t>
  </si>
  <si>
    <t>763164635</t>
  </si>
  <si>
    <t>SDK obklad kovových kcí tvaru U š do 1,2 m desky 1xDF 12,5</t>
  </si>
  <si>
    <t>621908028</t>
  </si>
  <si>
    <t xml:space="preserve">3,0*3                                    "2.n.p."</t>
  </si>
  <si>
    <t xml:space="preserve">3,0*4                                    "3.n.p." </t>
  </si>
  <si>
    <t>140</t>
  </si>
  <si>
    <t>998763302</t>
  </si>
  <si>
    <t>Přesun hmot tonážní pro sádrokartonové konstrukce v objektech v do 12 m</t>
  </si>
  <si>
    <t>1203989818</t>
  </si>
  <si>
    <t>141</t>
  </si>
  <si>
    <t>998763381</t>
  </si>
  <si>
    <t>Příplatek k přesunu hmot tonážní 763 SDK prováděný bez použití mechanizace</t>
  </si>
  <si>
    <t>-1966656370</t>
  </si>
  <si>
    <t>764</t>
  </si>
  <si>
    <t>Konstrukce klempířské</t>
  </si>
  <si>
    <t>142</t>
  </si>
  <si>
    <t>764212662</t>
  </si>
  <si>
    <t>Oplechování rovné okapové hrany z Pz s povrchovou úpravou rš 200 mm</t>
  </si>
  <si>
    <t>929329451</t>
  </si>
  <si>
    <t xml:space="preserve">(3,1+3,08+1,85+2,52+2,32+2,75+2,69+2,95+3,07)*2   </t>
  </si>
  <si>
    <t xml:space="preserve">Mezisoučet                                 "lodžie"</t>
  </si>
  <si>
    <t>143</t>
  </si>
  <si>
    <t>764216645</t>
  </si>
  <si>
    <t>Oplechování rovných parapetů celoplošně lepené z Pz s povrchovou úpravou rš 400 mm</t>
  </si>
  <si>
    <t>281352449</t>
  </si>
  <si>
    <t>1,35*4</t>
  </si>
  <si>
    <t>1,25*4</t>
  </si>
  <si>
    <t>1,25*16</t>
  </si>
  <si>
    <t>0,9*16</t>
  </si>
  <si>
    <t>0,95*2</t>
  </si>
  <si>
    <t>2,1*1</t>
  </si>
  <si>
    <t>1,55*24</t>
  </si>
  <si>
    <t>1,5*2</t>
  </si>
  <si>
    <t>1,9*3</t>
  </si>
  <si>
    <t>1,55*1</t>
  </si>
  <si>
    <t>144</t>
  </si>
  <si>
    <t>998764102</t>
  </si>
  <si>
    <t>Přesun hmot tonážní pro konstrukce klempířské v objektech v do 12 m</t>
  </si>
  <si>
    <t>1166827050</t>
  </si>
  <si>
    <t>145</t>
  </si>
  <si>
    <t>998764181</t>
  </si>
  <si>
    <t>Příplatek k přesunu hmot tonážní 764 prováděný bez použití mechanizace</t>
  </si>
  <si>
    <t>-1554294064</t>
  </si>
  <si>
    <t>766</t>
  </si>
  <si>
    <t>Konstrukce truhlářské</t>
  </si>
  <si>
    <t>146</t>
  </si>
  <si>
    <t>766311811</t>
  </si>
  <si>
    <t>Demontáž dřevěného zábradlí vnitřního</t>
  </si>
  <si>
    <t>1718609781</t>
  </si>
  <si>
    <t xml:space="preserve">3,1*12+2,7*4+2,5*6+1,9*3+1,0*7                                     "Z6"</t>
  </si>
  <si>
    <t>147</t>
  </si>
  <si>
    <t>766622131</t>
  </si>
  <si>
    <t>Montáž plastových oken plochy přes 1 m2 otevíravých výšky do 1,5 m s rámem do zdiva</t>
  </si>
  <si>
    <t>150762653</t>
  </si>
  <si>
    <t>148</t>
  </si>
  <si>
    <t>766622132</t>
  </si>
  <si>
    <t>Montáž plastových oken plochy přes 1 m2 otevíravých výšky do 2,5 m s rámem do zdiva</t>
  </si>
  <si>
    <t>-666684344</t>
  </si>
  <si>
    <t>149</t>
  </si>
  <si>
    <t>766622133</t>
  </si>
  <si>
    <t>Montáž plastových oken plochy přes 1 m2 otevíravých výšky přes 2,5 m s rámem do zdiva</t>
  </si>
  <si>
    <t>2118656143</t>
  </si>
  <si>
    <t>150</t>
  </si>
  <si>
    <t>611960001</t>
  </si>
  <si>
    <t>Plastová okna a balkonové dveře</t>
  </si>
  <si>
    <t>1651278868</t>
  </si>
  <si>
    <t>151</t>
  </si>
  <si>
    <t>766629215</t>
  </si>
  <si>
    <t>Příplatek k montáži oken rovné ostění připojovací spára do 45 mm</t>
  </si>
  <si>
    <t>-848262005</t>
  </si>
  <si>
    <t xml:space="preserve">(1,3+0,9)*2*3                          "1"</t>
  </si>
  <si>
    <t xml:space="preserve">(1,2+1,5)*2*3                          "2"</t>
  </si>
  <si>
    <t xml:space="preserve">(1,2+1,6)*2*10                        "3"</t>
  </si>
  <si>
    <t xml:space="preserve">(0,85+2,45)*2*10                 "4,11"</t>
  </si>
  <si>
    <t xml:space="preserve">(0,9+1,6)*2*2                          "5"</t>
  </si>
  <si>
    <t xml:space="preserve">(2,05+1,6)*2*1                       "6"</t>
  </si>
  <si>
    <t xml:space="preserve">(1,5+1,6)*2*16                       "7"</t>
  </si>
  <si>
    <t xml:space="preserve">(1,45+2,45)*2*2                     "8"</t>
  </si>
  <si>
    <t xml:space="preserve">(1,85+3,0)*2*2                       "9"</t>
  </si>
  <si>
    <t xml:space="preserve">(1,5+7,26)*2*1                      "10"</t>
  </si>
  <si>
    <t>152</t>
  </si>
  <si>
    <t>766660001</t>
  </si>
  <si>
    <t>Montáž dveřních křídel otvíravých 1křídlových š do 0,8 m do ocelové zárubně</t>
  </si>
  <si>
    <t>-407610792</t>
  </si>
  <si>
    <t xml:space="preserve">10                                      "22"</t>
  </si>
  <si>
    <t>153</t>
  </si>
  <si>
    <t>611617160</t>
  </si>
  <si>
    <t>dveře vnitřní hladké dýhované plné 1křídlové 70x197 cm mahagon</t>
  </si>
  <si>
    <t>-1036386409</t>
  </si>
  <si>
    <t>154</t>
  </si>
  <si>
    <t>611617590</t>
  </si>
  <si>
    <t>dveře vnitřní hladké dýhované 2/3sklo 1křídlé 80x197 cm mahagon</t>
  </si>
  <si>
    <t>-1631140637</t>
  </si>
  <si>
    <t>155</t>
  </si>
  <si>
    <t>766660002</t>
  </si>
  <si>
    <t>Montáž dveřních křídel otvíravých 1křídlových š přes 0,8 m do ocelové zárubně</t>
  </si>
  <si>
    <t>924512049</t>
  </si>
  <si>
    <t xml:space="preserve">1                                           "31"</t>
  </si>
  <si>
    <t>156</t>
  </si>
  <si>
    <t>611617640</t>
  </si>
  <si>
    <t>dveře vnitřní hladké dýhované 2/3sklo 1křídlé 90x197 cm dub</t>
  </si>
  <si>
    <t>199423307</t>
  </si>
  <si>
    <t xml:space="preserve">1                                            "31"</t>
  </si>
  <si>
    <t>157</t>
  </si>
  <si>
    <t>766660021</t>
  </si>
  <si>
    <t>Montáž dveřních křídel otvíravých 1křídlových š do 0,8 m požárních do ocelové zárubně</t>
  </si>
  <si>
    <t>1810436779</t>
  </si>
  <si>
    <t xml:space="preserve">5+5                               "24,25"</t>
  </si>
  <si>
    <t>158</t>
  </si>
  <si>
    <t>611653100</t>
  </si>
  <si>
    <t>dveře vnitřní protipožární hladké dýhované 1křídlé 80x197 cm</t>
  </si>
  <si>
    <t>758736607</t>
  </si>
  <si>
    <t>159</t>
  </si>
  <si>
    <t>766660022</t>
  </si>
  <si>
    <t>Montáž dveřních křídel otvíravých 1křídlových š přes 0,8 m požárních do ocelové zárubně</t>
  </si>
  <si>
    <t>982899075</t>
  </si>
  <si>
    <t xml:space="preserve">1                                      "30"</t>
  </si>
  <si>
    <t>160</t>
  </si>
  <si>
    <t>611653140</t>
  </si>
  <si>
    <t>dveře vnitřní protipožární hladké dýhované 1křídlé 90x197 cm</t>
  </si>
  <si>
    <t>-365392625</t>
  </si>
  <si>
    <t>161</t>
  </si>
  <si>
    <t>766660312</t>
  </si>
  <si>
    <t>Montáž posuvných dveří jednokřídlových průchozí šířky do 1200 mm do pouzdra s jednou kapsou</t>
  </si>
  <si>
    <t>-1437600212</t>
  </si>
  <si>
    <t xml:space="preserve">1                                      "32"</t>
  </si>
  <si>
    <t>162</t>
  </si>
  <si>
    <t>611617250</t>
  </si>
  <si>
    <t>dveře vnitřní hladké dýhované plné 1křídlové 90x197 cm dub</t>
  </si>
  <si>
    <t>882997582</t>
  </si>
  <si>
    <t>163</t>
  </si>
  <si>
    <t>766660717</t>
  </si>
  <si>
    <t>Montáž dveřních křídel samozavírače na ocelovou zárubeň</t>
  </si>
  <si>
    <t>1544285407</t>
  </si>
  <si>
    <t xml:space="preserve">5                                              "Os8"</t>
  </si>
  <si>
    <t>164</t>
  </si>
  <si>
    <t>549172651</t>
  </si>
  <si>
    <t>samozavírač dveří hydraulický na PP dveře</t>
  </si>
  <si>
    <t>1275568682</t>
  </si>
  <si>
    <t>165</t>
  </si>
  <si>
    <t>766660720</t>
  </si>
  <si>
    <t>Osazení větrací mřížky s vyříznutím otvoru</t>
  </si>
  <si>
    <t>-908077746</t>
  </si>
  <si>
    <t xml:space="preserve">13                                              "Os9"</t>
  </si>
  <si>
    <t>166</t>
  </si>
  <si>
    <t>5534142501</t>
  </si>
  <si>
    <t>mřížka větrací oboustranná 425/125 mm</t>
  </si>
  <si>
    <t>-728221211</t>
  </si>
  <si>
    <t>167</t>
  </si>
  <si>
    <t>766660722</t>
  </si>
  <si>
    <t>Montáž dveřního kování - zámku</t>
  </si>
  <si>
    <t>1560331458</t>
  </si>
  <si>
    <t xml:space="preserve">4                                       "OS7"</t>
  </si>
  <si>
    <t>168</t>
  </si>
  <si>
    <t>549960002</t>
  </si>
  <si>
    <t>Dveřní kování</t>
  </si>
  <si>
    <t>-2097328198</t>
  </si>
  <si>
    <t>169</t>
  </si>
  <si>
    <t>5499600031</t>
  </si>
  <si>
    <t>Dveřní panikové kování</t>
  </si>
  <si>
    <t>1411757667</t>
  </si>
  <si>
    <t>170</t>
  </si>
  <si>
    <t>6149600041</t>
  </si>
  <si>
    <t>M+D kuchyňské linky - OS4 - délka 1500 mm</t>
  </si>
  <si>
    <t>-1597076173</t>
  </si>
  <si>
    <t xml:space="preserve">1                                             "OS4"</t>
  </si>
  <si>
    <t>171</t>
  </si>
  <si>
    <t>6149600042</t>
  </si>
  <si>
    <t>M+D kuchyňské linky - OS10 - délka 1800 mm</t>
  </si>
  <si>
    <t>-186117913</t>
  </si>
  <si>
    <t xml:space="preserve">6                                             "OS10"</t>
  </si>
  <si>
    <t>172</t>
  </si>
  <si>
    <t>6149600043</t>
  </si>
  <si>
    <t>M+D kuchyňské linky - OS10 - délka 2400 mm</t>
  </si>
  <si>
    <t>-1813931649</t>
  </si>
  <si>
    <t xml:space="preserve">3                                             "OS10"</t>
  </si>
  <si>
    <t>173</t>
  </si>
  <si>
    <t>6149600044</t>
  </si>
  <si>
    <t>M+D kuchyňské linky - OS10 - délka 1800 + 1200 mm</t>
  </si>
  <si>
    <t>2147357916</t>
  </si>
  <si>
    <t>174</t>
  </si>
  <si>
    <t>998766102</t>
  </si>
  <si>
    <t>Přesun hmot tonážní pro konstrukce truhlářské v objektech v do 12 m</t>
  </si>
  <si>
    <t>-1884905531</t>
  </si>
  <si>
    <t>175</t>
  </si>
  <si>
    <t>998766181</t>
  </si>
  <si>
    <t>Příplatek k přesunu hmot tonážní 766 prováděný bez použití mechanizace</t>
  </si>
  <si>
    <t>-1802173226</t>
  </si>
  <si>
    <t>767</t>
  </si>
  <si>
    <t>Konstrukce zámečnické</t>
  </si>
  <si>
    <t>176</t>
  </si>
  <si>
    <t>767531111</t>
  </si>
  <si>
    <t>Montáž vstupních kovových nebo plastových rohoží čistících zón</t>
  </si>
  <si>
    <t>1811783853</t>
  </si>
  <si>
    <t xml:space="preserve">0,6*0,4                                     "OS3"</t>
  </si>
  <si>
    <t>177</t>
  </si>
  <si>
    <t>697520350</t>
  </si>
  <si>
    <t>rohož samonosná kovová - ŠKRABÁK</t>
  </si>
  <si>
    <t>1127116004</t>
  </si>
  <si>
    <t>178</t>
  </si>
  <si>
    <t>767531121</t>
  </si>
  <si>
    <t>Osazení zapuštěného rámu z L profilů k čistícím rohožím</t>
  </si>
  <si>
    <t>-684836363</t>
  </si>
  <si>
    <t xml:space="preserve">(0,6+0,4)*2                                     "OS3"</t>
  </si>
  <si>
    <t>179</t>
  </si>
  <si>
    <t>697521600</t>
  </si>
  <si>
    <t>rám pro zapuštění, profil L - 30/30, 25/25, 20/30, 15/30 - Al</t>
  </si>
  <si>
    <t>706166627</t>
  </si>
  <si>
    <t>180</t>
  </si>
  <si>
    <t>767662120</t>
  </si>
  <si>
    <t>Montáž mříží pevných přivařených</t>
  </si>
  <si>
    <t>808755794</t>
  </si>
  <si>
    <t>(3,0+1,0)/2*2,7</t>
  </si>
  <si>
    <t>1,2*2,8+2,5*3,0+2,5*3,0</t>
  </si>
  <si>
    <t xml:space="preserve">Mezisoučet                                    "OS6"</t>
  </si>
  <si>
    <t>181</t>
  </si>
  <si>
    <t>5539600441</t>
  </si>
  <si>
    <t>Ocelová mříž na schodišti - OS6</t>
  </si>
  <si>
    <t>-294307944</t>
  </si>
  <si>
    <t>182</t>
  </si>
  <si>
    <t>767995114</t>
  </si>
  <si>
    <t>Montáž atypických zámečnických konstrukcí hmotnosti do 50 kg</t>
  </si>
  <si>
    <t>kg</t>
  </si>
  <si>
    <t>40769622</t>
  </si>
  <si>
    <t xml:space="preserve">27,2+20,9                                        "Z4,Z5"</t>
  </si>
  <si>
    <t xml:space="preserve">(1,0*7+1,9*3+2,5*6+2,7*4+3,1*12)*0,85*12,0        "Z6 - výplň zábradlí"</t>
  </si>
  <si>
    <t xml:space="preserve">20,0                                                   "OS5"</t>
  </si>
  <si>
    <t>183</t>
  </si>
  <si>
    <t>5539600121</t>
  </si>
  <si>
    <t>Atypická ocelová konstrukce - materiál a zpracování - žárově zinkovaná - Z4,Z5,Z6</t>
  </si>
  <si>
    <t>-1306591184</t>
  </si>
  <si>
    <t>fig61*1,1</t>
  </si>
  <si>
    <t>184</t>
  </si>
  <si>
    <t>998767102</t>
  </si>
  <si>
    <t>Přesun hmot tonážní pro zámečnické konstrukce v objektech v do 12 m</t>
  </si>
  <si>
    <t>-328527475</t>
  </si>
  <si>
    <t>185</t>
  </si>
  <si>
    <t>998767181</t>
  </si>
  <si>
    <t>Příplatek k přesunu hmot tonážní 767 prováděný bez použití mechanizace</t>
  </si>
  <si>
    <t>-1037902775</t>
  </si>
  <si>
    <t>771</t>
  </si>
  <si>
    <t>Podlahy z dlaždic</t>
  </si>
  <si>
    <t>186</t>
  </si>
  <si>
    <t>771474113</t>
  </si>
  <si>
    <t>Montáž soklíků z dlaždic keramických rovných flexibilní lepidlo v do 120 mm</t>
  </si>
  <si>
    <t>605276395</t>
  </si>
  <si>
    <t xml:space="preserve">5,0+4,2+0,6+0,3+0,5+11,5+2,85+1,2+1,65+10,15+0,45+4,55+1,7+6,7+7,3+3,5+1,2+3,5+3,3            "211"</t>
  </si>
  <si>
    <t xml:space="preserve">(1,5+2,2)*2                                       "214"</t>
  </si>
  <si>
    <t xml:space="preserve">(1,5+1,43)*2                                     "217"</t>
  </si>
  <si>
    <t xml:space="preserve">(2,9+1,43)*2                                     "218"</t>
  </si>
  <si>
    <t>5,0+4,2+1,8+0,3+0,5+8,6+1,4+8,4+0,25+1,7+0,25+1,7+6,95+4,8 "314"</t>
  </si>
  <si>
    <t xml:space="preserve">(2,88+4,1)*2                                     "316"</t>
  </si>
  <si>
    <t>187</t>
  </si>
  <si>
    <t>771474115</t>
  </si>
  <si>
    <t>Montáž soklíků z dlaždic keramických rovných flexibilní lepidlo v do 200 mm</t>
  </si>
  <si>
    <t>-238165155</t>
  </si>
  <si>
    <t>(1,22+3,1+0,36+3,08+1,19+1,85+1,19+1,39+2,52+0,36+2,32+1,39+1,42+2,95+0,35+3,07+1,42)*3</t>
  </si>
  <si>
    <t xml:space="preserve">(0,36+0,36+0,36)*3*3 </t>
  </si>
  <si>
    <t>(0,4+2,61-1,71+1,33+4,34-1,47)*2</t>
  </si>
  <si>
    <t>(0,40+0,42)*2</t>
  </si>
  <si>
    <t xml:space="preserve">Mezisoučet                              "lodžie"</t>
  </si>
  <si>
    <t>188</t>
  </si>
  <si>
    <t>771551113</t>
  </si>
  <si>
    <t>Montáž podlah z dlaždic teracových do malty do 12 ks/m2</t>
  </si>
  <si>
    <t>380461142</t>
  </si>
  <si>
    <t xml:space="preserve">2,0                                       "OS3"</t>
  </si>
  <si>
    <t>189</t>
  </si>
  <si>
    <t>592473700</t>
  </si>
  <si>
    <t>dlaždice terasová HBT 30x30x3,5 cm STELA černobílá</t>
  </si>
  <si>
    <t>-1034397267</t>
  </si>
  <si>
    <t>190</t>
  </si>
  <si>
    <t>771574116</t>
  </si>
  <si>
    <t>Montáž podlah keramických režných hladkých lepených flexibilním lepidlem do 25 ks/m2</t>
  </si>
  <si>
    <t>422224079</t>
  </si>
  <si>
    <t>191</t>
  </si>
  <si>
    <t>597960001</t>
  </si>
  <si>
    <t>Keramická dlažba - cena 300 Kč/m2</t>
  </si>
  <si>
    <t>2001388136</t>
  </si>
  <si>
    <t>fig2*1,1</t>
  </si>
  <si>
    <t>fig3*1,1</t>
  </si>
  <si>
    <t>fig4*0,1*1,1</t>
  </si>
  <si>
    <t>192</t>
  </si>
  <si>
    <t>5979600011</t>
  </si>
  <si>
    <t>Keramická dlažba mrazuvzdorná- cena 400 Kč/m2</t>
  </si>
  <si>
    <t>6362876</t>
  </si>
  <si>
    <t>fig6*1,1</t>
  </si>
  <si>
    <t>fig7*0,2*1,1</t>
  </si>
  <si>
    <t>193</t>
  </si>
  <si>
    <t>771591111</t>
  </si>
  <si>
    <t>Podlahy penetrace podkladu</t>
  </si>
  <si>
    <t>18640399</t>
  </si>
  <si>
    <t>194</t>
  </si>
  <si>
    <t>771591115</t>
  </si>
  <si>
    <t>Podlahy spárování silikonem</t>
  </si>
  <si>
    <t>-1839270888</t>
  </si>
  <si>
    <t>195</t>
  </si>
  <si>
    <t>771990111</t>
  </si>
  <si>
    <t>Vyrovnání podkladu samonivelační stěrkou tl 4 mm pevnosti 15 Mpa</t>
  </si>
  <si>
    <t>-1580513460</t>
  </si>
  <si>
    <t>196</t>
  </si>
  <si>
    <t>998771102</t>
  </si>
  <si>
    <t>Přesun hmot tonážní pro podlahy z dlaždic v objektech v do 12 m</t>
  </si>
  <si>
    <t>2147073706</t>
  </si>
  <si>
    <t>197</t>
  </si>
  <si>
    <t>998771181</t>
  </si>
  <si>
    <t>Příplatek k přesunu hmot tonážní 771 prováděný bez použití mechanizace</t>
  </si>
  <si>
    <t>1003147701</t>
  </si>
  <si>
    <t>776</t>
  </si>
  <si>
    <t>Podlahy povlakové</t>
  </si>
  <si>
    <t>198</t>
  </si>
  <si>
    <t>776111112</t>
  </si>
  <si>
    <t>Broušení betonového podkladu povlakových podlah</t>
  </si>
  <si>
    <t>147687921</t>
  </si>
  <si>
    <t xml:space="preserve">18,44+12,07+3,53               "221,222,224 - STR21"</t>
  </si>
  <si>
    <t xml:space="preserve">16,0+1,94                                   "312,313 - STR33"  </t>
  </si>
  <si>
    <t xml:space="preserve">17,98                                               "319 - STR32"</t>
  </si>
  <si>
    <t xml:space="preserve">18,98+20,45                             "325,326 - STR31"</t>
  </si>
  <si>
    <t>199</t>
  </si>
  <si>
    <t>776111116</t>
  </si>
  <si>
    <t>Odstranění zbytků lepidla z podkladu povlakových podlah broušením</t>
  </si>
  <si>
    <t>-2009550951</t>
  </si>
  <si>
    <t>fig1-fig5</t>
  </si>
  <si>
    <t>200</t>
  </si>
  <si>
    <t>776111311</t>
  </si>
  <si>
    <t>Vysátí podkladu povlakových podlah</t>
  </si>
  <si>
    <t>1042831425</t>
  </si>
  <si>
    <t>201</t>
  </si>
  <si>
    <t>776121111</t>
  </si>
  <si>
    <t>Vodou ředitelná penetrace savého podkladu povlakových podlah ředěná v poměru 1:3</t>
  </si>
  <si>
    <t>1604919369</t>
  </si>
  <si>
    <t>202</t>
  </si>
  <si>
    <t>776141111</t>
  </si>
  <si>
    <t>Vyrovnání podkladu povlakových podlah stěrkou pevnosti 20 MPa tl 3 mm</t>
  </si>
  <si>
    <t>-1626190133</t>
  </si>
  <si>
    <t>203</t>
  </si>
  <si>
    <t>776201811</t>
  </si>
  <si>
    <t>Demontáž lepených povlakových podlah bez podložky ručně</t>
  </si>
  <si>
    <t>49761793</t>
  </si>
  <si>
    <t>204</t>
  </si>
  <si>
    <t>776231111</t>
  </si>
  <si>
    <t>Lepení lamel a čtverců z vinylu standardním lepidlem</t>
  </si>
  <si>
    <t>1261227391</t>
  </si>
  <si>
    <t>205</t>
  </si>
  <si>
    <t>284110500</t>
  </si>
  <si>
    <t>díl. vinylové tl.2,0 mm,nášlIJ.vrstva 0,40 mm,úpr.PUR, tř.zátěže 23/32/41,otlak 0,05mm,R10,tř.otěru T,Bfl S1,bez ftalátů</t>
  </si>
  <si>
    <t>-1571401600</t>
  </si>
  <si>
    <t>fig1*1,10</t>
  </si>
  <si>
    <t>206</t>
  </si>
  <si>
    <t>776421111</t>
  </si>
  <si>
    <t>Montáž obvodových lišt lepením</t>
  </si>
  <si>
    <t>-1216749693</t>
  </si>
  <si>
    <t>207</t>
  </si>
  <si>
    <t>2841101001</t>
  </si>
  <si>
    <t xml:space="preserve">lišta speciální soklová </t>
  </si>
  <si>
    <t>-1835943083</t>
  </si>
  <si>
    <t>208</t>
  </si>
  <si>
    <t>776431111</t>
  </si>
  <si>
    <t>Montáž schodišťových hran lepených</t>
  </si>
  <si>
    <t>-1228649118</t>
  </si>
  <si>
    <t>1,2*24</t>
  </si>
  <si>
    <t>1,2*20</t>
  </si>
  <si>
    <t xml:space="preserve">Mezisoučet                                               "OS1"</t>
  </si>
  <si>
    <t>209</t>
  </si>
  <si>
    <t>283421600</t>
  </si>
  <si>
    <t xml:space="preserve">hrana schodová z PVC TEK  30/35/3 mm  č. 19 392</t>
  </si>
  <si>
    <t>-288747407</t>
  </si>
  <si>
    <t xml:space="preserve">Mezisoučet                                                     "OS1"</t>
  </si>
  <si>
    <t>210</t>
  </si>
  <si>
    <t>998776102</t>
  </si>
  <si>
    <t>Přesun hmot tonážní pro podlahy povlakové v objektech v do 12 m</t>
  </si>
  <si>
    <t>904842725</t>
  </si>
  <si>
    <t>211</t>
  </si>
  <si>
    <t>998776181</t>
  </si>
  <si>
    <t>Příplatek k přesunu hmot tonážní 776 prováděný bez použití mechanizace</t>
  </si>
  <si>
    <t>-1185233732</t>
  </si>
  <si>
    <t>781</t>
  </si>
  <si>
    <t>Dokončovací práce - obklady</t>
  </si>
  <si>
    <t>212</t>
  </si>
  <si>
    <t>781474115</t>
  </si>
  <si>
    <t>Montáž obkladů vnitřních keramických hladkých do 25 ks/m2 lepených flexibilním lepidlem</t>
  </si>
  <si>
    <t>-873586780</t>
  </si>
  <si>
    <t xml:space="preserve">1,5*0,75                                       "204"</t>
  </si>
  <si>
    <t xml:space="preserve">(0,6+1,5+0,6)*0,75                   "207"</t>
  </si>
  <si>
    <t xml:space="preserve">(2,3+2,5)*2*2,0-0,9*2,0         "209"</t>
  </si>
  <si>
    <t xml:space="preserve">(0,6+1,8)*0,75                           "212"</t>
  </si>
  <si>
    <t xml:space="preserve">1,8*0,75                                       "213"</t>
  </si>
  <si>
    <t xml:space="preserve">(1,5+2,2)*2*2,0-0,7*2,0*2        "215"   </t>
  </si>
  <si>
    <t xml:space="preserve">(1,3+2,2)*2*2,0-0,7*2,0            "216"   </t>
  </si>
  <si>
    <t xml:space="preserve">(2,35+2,25+0,9+1,3+1,35+1,3)*2*2,0-0,8*2,0-0,7*2,0*4   "219"</t>
  </si>
  <si>
    <t xml:space="preserve">(2,35+1,2+0,9+0,1+0,9)*2*2,0-0,8*2,0-0,7*2,0*4          "220"</t>
  </si>
  <si>
    <t xml:space="preserve">(4,55-2,35+0,35+0,8+0,3+0,9+1,55+1,05+1,55)*2*2,0  "220"</t>
  </si>
  <si>
    <t xml:space="preserve">(2,1+2,2+2,2+1,8)*2,0-0,7*2,0              "223"</t>
  </si>
  <si>
    <t xml:space="preserve">(0,6+3,0+0,6)*0,75                                        "305"</t>
  </si>
  <si>
    <t xml:space="preserve">(1,67+0,1+0,905+1,4+0,8)*2*2,0-0,7*2,0             "306"</t>
  </si>
  <si>
    <t xml:space="preserve">(0,6+2,4)*0,75                                               "309"</t>
  </si>
  <si>
    <t xml:space="preserve">(2,075+1,83)*2*2,0-0,7*2,0                      "310"</t>
  </si>
  <si>
    <t xml:space="preserve">(2,37+1,58+0,3)*2*2,0-0,7*2,0                "311"</t>
  </si>
  <si>
    <t xml:space="preserve">(0,6+2,7)*0,75                                               "312"</t>
  </si>
  <si>
    <t xml:space="preserve">(1,8+2,2)*0,75                                                "316"</t>
  </si>
  <si>
    <t xml:space="preserve">(3,25+0,3+0,9+0,75)*2*2,0-0,7*2,0             "318"</t>
  </si>
  <si>
    <t xml:space="preserve">(1,8+2,7)*0,75                                                "319"</t>
  </si>
  <si>
    <t xml:space="preserve">(2,2+2,55)*2*2,0-0,7*2,0                                "321"</t>
  </si>
  <si>
    <t xml:space="preserve">(1,8+2,4)*2*2,0-0,7*2,0                                  "322"</t>
  </si>
  <si>
    <t xml:space="preserve">(2,4+1,9)*0,75                                                   "325"</t>
  </si>
  <si>
    <t>213</t>
  </si>
  <si>
    <t>597960002</t>
  </si>
  <si>
    <t>Keramické obklady - cena 300 Kč/m2</t>
  </si>
  <si>
    <t>-578037392</t>
  </si>
  <si>
    <t>fig51*1,1</t>
  </si>
  <si>
    <t>214</t>
  </si>
  <si>
    <t>781491021</t>
  </si>
  <si>
    <t>Montáž zrcadel plochy do 1 m2 lepených silikonovým tmelem na keramický obklad</t>
  </si>
  <si>
    <t>2123463899</t>
  </si>
  <si>
    <t xml:space="preserve">1                                      "OS16"</t>
  </si>
  <si>
    <t>215</t>
  </si>
  <si>
    <t>6346512601</t>
  </si>
  <si>
    <t xml:space="preserve">zrcadlo nemontované čiré tl. 5 mm,  rozměr 500 x 900 mm</t>
  </si>
  <si>
    <t>-107740452</t>
  </si>
  <si>
    <t>216</t>
  </si>
  <si>
    <t>781494111</t>
  </si>
  <si>
    <t>Plastové profily rohové lepené flexibilním lepidlem</t>
  </si>
  <si>
    <t>-493196713</t>
  </si>
  <si>
    <t xml:space="preserve">1*2,0         "209"</t>
  </si>
  <si>
    <t xml:space="preserve">10*2,0        "219"</t>
  </si>
  <si>
    <t xml:space="preserve">8*2,0          "220"</t>
  </si>
  <si>
    <t xml:space="preserve">1*2,0             "223"</t>
  </si>
  <si>
    <t xml:space="preserve">3*2,0             "306"</t>
  </si>
  <si>
    <t xml:space="preserve">1*2,0                      "310"</t>
  </si>
  <si>
    <t xml:space="preserve">3*2,0                "311"</t>
  </si>
  <si>
    <t xml:space="preserve">5*2,0             "318"</t>
  </si>
  <si>
    <t xml:space="preserve">1*2,0                                "321"</t>
  </si>
  <si>
    <t xml:space="preserve">1*2,0                                  "322"</t>
  </si>
  <si>
    <t>217</t>
  </si>
  <si>
    <t>781494511</t>
  </si>
  <si>
    <t>Plastové profily ukončovací lepené flexibilním lepidlem</t>
  </si>
  <si>
    <t>1638421651</t>
  </si>
  <si>
    <t xml:space="preserve">1,5                                       "204"</t>
  </si>
  <si>
    <t xml:space="preserve">(0,6+1,5+0,6)                   "207"</t>
  </si>
  <si>
    <t xml:space="preserve">(2,3+2,5)*2-0,9         "209"</t>
  </si>
  <si>
    <t xml:space="preserve">(0,6+1,8)                           "212"</t>
  </si>
  <si>
    <t xml:space="preserve">1,8                                       "213"</t>
  </si>
  <si>
    <t xml:space="preserve">(1,5+2,2)*2-0,7*2        "215"   </t>
  </si>
  <si>
    <t xml:space="preserve">(1,3+2,2)*2-0,7            "216"   </t>
  </si>
  <si>
    <t xml:space="preserve">(2,35+2,25+0,9+1,3+1,35+1,3)*2-0,8-0,7*4   "219"</t>
  </si>
  <si>
    <t xml:space="preserve">(2,05+0,4+0,85+1,2+1,2)*2               "219"</t>
  </si>
  <si>
    <t xml:space="preserve">(2,35+1,2+0,9+0,1+0,9)*2-0,8-0,7*4          "220"</t>
  </si>
  <si>
    <t xml:space="preserve">(4,55-2,35+0,35+0,8+0,3+0,9+1,55+1,05+1,55)*2  "220"</t>
  </si>
  <si>
    <t xml:space="preserve">(2,1+2,2+2,2+1,8)-0,7              "223"</t>
  </si>
  <si>
    <t xml:space="preserve">(0,6+3,0+0,6)                                        "305"</t>
  </si>
  <si>
    <t xml:space="preserve">(1,67+0,1+0,905+1,4+0,8)*2-0,7             "306"</t>
  </si>
  <si>
    <t xml:space="preserve">(0,6+2,4)                                               "309"</t>
  </si>
  <si>
    <t xml:space="preserve">(2,075+1,83)*2-0,7                      "310"</t>
  </si>
  <si>
    <t xml:space="preserve">(2,37+1,58+0,3)*2-0,7                "311"</t>
  </si>
  <si>
    <t xml:space="preserve">(0,6+2,7)                                               "312"</t>
  </si>
  <si>
    <t xml:space="preserve">(1,8+2,2)                                                "316"</t>
  </si>
  <si>
    <t xml:space="preserve">(3,25+0,3+0,9+0,75)*2-0,7             "318"</t>
  </si>
  <si>
    <t xml:space="preserve">(1,8+2,7)                                                "319"</t>
  </si>
  <si>
    <t xml:space="preserve">(2,2+2,55)*2-0,7                                "321"</t>
  </si>
  <si>
    <t xml:space="preserve">(1,8+2,4)*2-0,7                                  "322"</t>
  </si>
  <si>
    <t xml:space="preserve">(2,4+1,9)                                                   "325"</t>
  </si>
  <si>
    <t>218</t>
  </si>
  <si>
    <t>781495111</t>
  </si>
  <si>
    <t>Penetrace podkladu vnitřních obkladů</t>
  </si>
  <si>
    <t>-883049322</t>
  </si>
  <si>
    <t>219</t>
  </si>
  <si>
    <t>998781102</t>
  </si>
  <si>
    <t>Přesun hmot tonážní pro obklady keramické v objektech v do 12 m</t>
  </si>
  <si>
    <t>688484424</t>
  </si>
  <si>
    <t>220</t>
  </si>
  <si>
    <t>998781181</t>
  </si>
  <si>
    <t>Příplatek k přesunu hmot tonážní 781 prováděný bez použití mechanizace</t>
  </si>
  <si>
    <t>-974342253</t>
  </si>
  <si>
    <t>783</t>
  </si>
  <si>
    <t>Dokončovací práce - nátěry</t>
  </si>
  <si>
    <t>221</t>
  </si>
  <si>
    <t>783314101</t>
  </si>
  <si>
    <t>Základní jednonásobný syntetický nátěr zámečnických konstrukcí</t>
  </si>
  <si>
    <t>-1499601901</t>
  </si>
  <si>
    <t xml:space="preserve">(15+2)*(0,7+2*2,0)*0,25          "21,23"</t>
  </si>
  <si>
    <t xml:space="preserve">(10+5+5)*(0,8+2*2,0)*0,25     "22,24,25"</t>
  </si>
  <si>
    <t xml:space="preserve">(1+1+1)*(0,9+2*2,0)*0,25       "30,31,32"</t>
  </si>
  <si>
    <t xml:space="preserve">Mezisoučet                                 "zárubně"  </t>
  </si>
  <si>
    <t xml:space="preserve">(2,6+1,4)*1,0*2                              "OS5"</t>
  </si>
  <si>
    <t xml:space="preserve">Mezisoučet                              "schodiště"  </t>
  </si>
  <si>
    <t>222</t>
  </si>
  <si>
    <t>783315101</t>
  </si>
  <si>
    <t>Mezinátěr jednonásobný syntetický standardní zámečnických konstrukcí</t>
  </si>
  <si>
    <t>2052845895</t>
  </si>
  <si>
    <t>223</t>
  </si>
  <si>
    <t>783317101</t>
  </si>
  <si>
    <t>Krycí jednonásobný syntetický standardní nátěr zámečnických konstrukcí</t>
  </si>
  <si>
    <t>1630595584</t>
  </si>
  <si>
    <t>224</t>
  </si>
  <si>
    <t>783601711</t>
  </si>
  <si>
    <t>Bezoplachové odrezivění potrubí DN do 50 mm</t>
  </si>
  <si>
    <t>-34683022</t>
  </si>
  <si>
    <t>225</t>
  </si>
  <si>
    <t>783606862</t>
  </si>
  <si>
    <t>Odstranění nátěrů z potrubí DN do 50 mm opálením</t>
  </si>
  <si>
    <t>-1851103709</t>
  </si>
  <si>
    <t xml:space="preserve">(3,1*12+2,7*4+2,5*6+1,9*3+1,0*7)*4                              "Z6 - původní ocelové zábradlí"</t>
  </si>
  <si>
    <t>226</t>
  </si>
  <si>
    <t>783614551</t>
  </si>
  <si>
    <t>Základní jednonásobný syntetický nátěr potrubí DN do 50 mm</t>
  </si>
  <si>
    <t>-1038744769</t>
  </si>
  <si>
    <t>227</t>
  </si>
  <si>
    <t>783615551</t>
  </si>
  <si>
    <t>Mezinátěr jednonásobný syntetický nátěr potrubí DN do 50 mm</t>
  </si>
  <si>
    <t>-1063579435</t>
  </si>
  <si>
    <t>228</t>
  </si>
  <si>
    <t>783617601</t>
  </si>
  <si>
    <t>Krycí jednonásobný syntetický nátěr potrubí DN do 50 mm</t>
  </si>
  <si>
    <t>-93122176</t>
  </si>
  <si>
    <t>784</t>
  </si>
  <si>
    <t>Dokončovací práce - malby a tapety</t>
  </si>
  <si>
    <t>229</t>
  </si>
  <si>
    <t>784181101</t>
  </si>
  <si>
    <t>Základní akrylátová jednonásobná penetrace podkladu v místnostech výšky do 3,80m</t>
  </si>
  <si>
    <t>152516720</t>
  </si>
  <si>
    <t>230</t>
  </si>
  <si>
    <t>784221101</t>
  </si>
  <si>
    <t xml:space="preserve">Dvojnásobné bílé malby  ze směsí za sucha dobře otěruvzdorných v místnostech do 3,80 m</t>
  </si>
  <si>
    <t>142927413</t>
  </si>
  <si>
    <t xml:space="preserve">Mezisoučet                            "omítka"</t>
  </si>
  <si>
    <t xml:space="preserve">Mezisoučet                                 "SDK"</t>
  </si>
  <si>
    <t>799</t>
  </si>
  <si>
    <t>Ostatní</t>
  </si>
  <si>
    <t>231</t>
  </si>
  <si>
    <t>9999600161</t>
  </si>
  <si>
    <t xml:space="preserve">Zprovoznění  výtahu - OS2</t>
  </si>
  <si>
    <t>kpl</t>
  </si>
  <si>
    <t>1414419650</t>
  </si>
  <si>
    <t xml:space="preserve">1                                                  "OS2"</t>
  </si>
  <si>
    <t>HZS</t>
  </si>
  <si>
    <t>Hodinové zúčtovací sazby</t>
  </si>
  <si>
    <t>232</t>
  </si>
  <si>
    <t>HZS2491</t>
  </si>
  <si>
    <t>Hodinová zúčtovací sazba dělník zednických výpomocí</t>
  </si>
  <si>
    <t>hod</t>
  </si>
  <si>
    <t>512</t>
  </si>
  <si>
    <t>-1450503042</t>
  </si>
  <si>
    <t xml:space="preserve">300                    "přípomoce ZTI,ÚT,EL,VZT"</t>
  </si>
  <si>
    <t>b - Zdravotní 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</si>
  <si>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</si>
  <si>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</si>
  <si>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</si>
  <si>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</si>
  <si>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721</t>
  </si>
  <si>
    <t>Zdravotechnika - vnitřní kanalizace</t>
  </si>
  <si>
    <t>721140905</t>
  </si>
  <si>
    <t xml:space="preserve">Opravy odpadního potrubí litinového  vsazení odbočky do potrubí DN 100</t>
  </si>
  <si>
    <t>721140925</t>
  </si>
  <si>
    <t xml:space="preserve">Opravy odpadního potrubí litinového  krácení trub DN 100</t>
  </si>
  <si>
    <t>721173401</t>
  </si>
  <si>
    <t>Potrubí z plastových trub PVC SN4 svodné (ležaté) DN 110</t>
  </si>
  <si>
    <t>721173402</t>
  </si>
  <si>
    <t>Potrubí z plastových trub PVC SN4 svodné (ležaté) DN 125</t>
  </si>
  <si>
    <t>721173403</t>
  </si>
  <si>
    <t>Potrubí z plastových trub PVC SN4 svodné (ležaté) DN 160</t>
  </si>
  <si>
    <t>721174042</t>
  </si>
  <si>
    <t>Potrubí z plastových trub polypropylenové připojovací DN 40</t>
  </si>
  <si>
    <t>721174043</t>
  </si>
  <si>
    <t>Potrubí z plastových trub polypropylenové připojovací DN 50</t>
  </si>
  <si>
    <t>721174044</t>
  </si>
  <si>
    <t>Potrubí z plastových trub polypropylenové připojovací DN 70</t>
  </si>
  <si>
    <t>721175012</t>
  </si>
  <si>
    <t>Potrubí z plastových trub tlumící zvuk dvouvrstvé odpadní (svislé) DN 100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</si>
  <si>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</si>
  <si>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</si>
  <si>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</si>
  <si>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</si>
  <si>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</si>
  <si>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100</t>
  </si>
  <si>
    <t>721212111</t>
  </si>
  <si>
    <t>Odtokové sprchové žlaby se zápachovou uzávěrkou a krycím roštem délky 700 mm</t>
  </si>
  <si>
    <t>CS ÚRS 2018 01</t>
  </si>
  <si>
    <t>721226511</t>
  </si>
  <si>
    <t>Zápachové uzávěrky podomítkové (Pe) s krycí deskou pro pračku a myčku DN 40</t>
  </si>
  <si>
    <t>721274123</t>
  </si>
  <si>
    <t>Ventily přivzdušňovací odpadních potrubí vnitřní DN 100</t>
  </si>
  <si>
    <t>721290123</t>
  </si>
  <si>
    <t xml:space="preserve">Zkouška těsnosti kanalizace  v objektech kouřem do DN 300</t>
  </si>
  <si>
    <t>721300912</t>
  </si>
  <si>
    <t xml:space="preserve">Pročištění  svislých odpadů v jednom podlaží do DN 200</t>
  </si>
  <si>
    <t>721300922</t>
  </si>
  <si>
    <t xml:space="preserve">Pročištění  ležatých svodů do DN 300</t>
  </si>
  <si>
    <t>998721102</t>
  </si>
  <si>
    <t xml:space="preserve">Přesun hmot pro vnitřní kanalizace  stanovený z hmotnosti přesunovaného materiálu vodorovná dopravní vzdálenost do 50 m v objektech výšky přes 6 do 12 m</t>
  </si>
  <si>
    <t>722</t>
  </si>
  <si>
    <t>Zdravotechnika - vnitřní vodovod</t>
  </si>
  <si>
    <t>722130916</t>
  </si>
  <si>
    <t>Opravy vodovodního potrubí z ocelových trubek pozinkovaných závitových přeřezání ocelové trubky přes 25 do DN 50</t>
  </si>
  <si>
    <t>722130992</t>
  </si>
  <si>
    <t>Opravy vodovodního potrubí z ocelových trubek pozinkovaných závitových vsazení odbočky do potrubí oboustrannými svěrnými spojkami DN potrubí / G odbočky DN 25 / G 3/4</t>
  </si>
  <si>
    <t>722131933</t>
  </si>
  <si>
    <t>Opravy vodovodního potrubí z ocelových trubek pozinkovaných závitových propojení dosavadního potrubí DN 25</t>
  </si>
  <si>
    <t>722174022</t>
  </si>
  <si>
    <t>Potrubí z plastových trubek z polypropylenu (PPR) svařovaných polyfuzně PN 20 (SDR 6) D 20 x 3,4</t>
  </si>
  <si>
    <t>722174023</t>
  </si>
  <si>
    <t>Potrubí z plastových trubek z polypropylenu (PPR) svařovaných polyfuzně PN 20 (SDR 6) D 25 x 4,2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</si>
  <si>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</si>
  <si>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</si>
  <si>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722181222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</si>
  <si>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</si>
  <si>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722181241</t>
  </si>
  <si>
    <t xml:space="preserve">Ochrana potrubí  termoizolačními trubicemi z pěnového polyetylenu PE přilepenými v příčných a podélných spojích, tloušťky izolace přes 13 do 20 mm, vnitřního průměru izolace DN do 22 mm</t>
  </si>
  <si>
    <t>722181242</t>
  </si>
  <si>
    <t xml:space="preserve">Ochrana potrubí  termoizolačními trubicemi z pěnového polyetylenu PE přilepenými v příčných a podélných spojích, tloušťky izolace přes 13 do 20 mm, vnitřního průměru izolace DN přes 22 do 45 mm</t>
  </si>
  <si>
    <t>722190401</t>
  </si>
  <si>
    <t xml:space="preserve">Zřízení přípojek na potrubí  vyvedení a upevnění výpustek do DN 25</t>
  </si>
  <si>
    <t>722190901</t>
  </si>
  <si>
    <t xml:space="preserve">Opravy ostatní  uzavření nebo otevření vodovodního potrubí při opravách včetně vypuštění a napuštění</t>
  </si>
  <si>
    <t>722220111</t>
  </si>
  <si>
    <t>Armatury s jedním závitem nástěnky pro výtokový ventil G 1/2</t>
  </si>
  <si>
    <t>722220121</t>
  </si>
  <si>
    <t>Armatury s jedním závitem nástěnky pro baterii G 1/2</t>
  </si>
  <si>
    <t>pár</t>
  </si>
  <si>
    <t>722221134</t>
  </si>
  <si>
    <t>Armatury s jedním závitem ventily výtokové G 1/2</t>
  </si>
  <si>
    <t>722232061</t>
  </si>
  <si>
    <t>Armatury se dvěma závity kulové kohouty PN 42 do 185 °C přímé vnitřní závit s vypouštěním G 1/2</t>
  </si>
  <si>
    <t>722262211</t>
  </si>
  <si>
    <t xml:space="preserve">Vodoměry  pro vodu do 40°C závitové horizontální jednovtokové suchoběžné G 1/2 x 80 mm Qn 1,5</t>
  </si>
  <si>
    <t>722263205</t>
  </si>
  <si>
    <t xml:space="preserve">Vodoměry  pro vodu do 100°C závitové horizontální jednovtokové suchoběžné G 1/2 x 80 mm Qn 1,5</t>
  </si>
  <si>
    <t>722290226</t>
  </si>
  <si>
    <t xml:space="preserve">Zkoušky, proplach a desinfekce vodovodního potrubí  zkoušky těsnosti vodovodního potrubí závitového do DN 50</t>
  </si>
  <si>
    <t>722290234</t>
  </si>
  <si>
    <t xml:space="preserve">Zkoušky, proplach a desinfekce vodovodního potrubí  proplach a desinfekce vodovodního potrubí do DN 80</t>
  </si>
  <si>
    <t>998722102</t>
  </si>
  <si>
    <t xml:space="preserve">Přesun hmot pro vnitřní vodovod  stanovený z hmotnosti přesunovaného materiálu vodorovná dopravní vzdálenost do 50 m v objektech výšky přes 6 do 12 m</t>
  </si>
  <si>
    <t>725112022</t>
  </si>
  <si>
    <t>Zařízení záchodů klozety keramické závěsné na nosné stěny s hlubokým splachováním odpad vodorovný</t>
  </si>
  <si>
    <t>725112173</t>
  </si>
  <si>
    <t>Zařízení záchodů kombi klozety s hlubokým splachováním zvýšený 50 cm s odpadem svislým</t>
  </si>
  <si>
    <t>725211603</t>
  </si>
  <si>
    <t>Umyvadla keramická bez výtokových armatur se zápachovou uzávěrkou připevněná na stěnu šrouby bílá bez sloupu nebo krytu na sifon 600 mm</t>
  </si>
  <si>
    <t>725211681</t>
  </si>
  <si>
    <t>Umyvadla keramická bez výtokových armatur zdravotní se zápachovou uzávěrkou připevněná na stěnu šrouby bílá 640 mm</t>
  </si>
  <si>
    <t>725241112</t>
  </si>
  <si>
    <t>Sprchové vaničky, boxy, kouty a zástěny sprchové vaničky akrylátové čtvercové 900x900 mm</t>
  </si>
  <si>
    <t>725241142</t>
  </si>
  <si>
    <t>Sprchové vaničky, boxy, kouty a zástěny sprchové vaničky akrylátové čtvrtkruhové 900x900 mm</t>
  </si>
  <si>
    <t>725245103</t>
  </si>
  <si>
    <t>Sprchové vaničky, boxy, kouty a zástěny zástěny sprchové do výšky 2000 mm dveře jednokřídlé, šířky 900 mm</t>
  </si>
  <si>
    <t>725245131</t>
  </si>
  <si>
    <t>Sprchové vaničky, boxy, kouty a zástěny zástěny sprchové do výšky 2000 mm dveře dvoukřídlé, šířky pro vaničky čtvrtkruhové, šířky 900 mm</t>
  </si>
  <si>
    <t>725291712</t>
  </si>
  <si>
    <t xml:space="preserve">Doplňky zařízení koupelen a záchodů  smaltované madla krakorcová, délky 834 mm</t>
  </si>
  <si>
    <t xml:space="preserve">Doplňky zařízení koupelen a záchodů  smaltované madla krakorcová sklopná, délky 834 mm</t>
  </si>
  <si>
    <t>725311121</t>
  </si>
  <si>
    <t>Dřezy bez výtokových armatur jednoduché se zápachovou uzávěrkou nerezové s odkapávací plochou 560x480 mm a miskou</t>
  </si>
  <si>
    <t>725331111</t>
  </si>
  <si>
    <t>Výlevky bez výtokových armatur a splachovací nádrže keramické se sklopnou plastovou mřížkou 425 mm</t>
  </si>
  <si>
    <t>725821316</t>
  </si>
  <si>
    <t>Baterie dřezové nástěnné pákové s otáčivým plochým ústím a délkou ramínka 300 mm</t>
  </si>
  <si>
    <t>725822612</t>
  </si>
  <si>
    <t>Baterie umyvadlové stojánkové pákové s výpustí</t>
  </si>
  <si>
    <t>725841333</t>
  </si>
  <si>
    <t>Baterie sprchové podomítkové (zápustné) s přepínačem a pevnou sprchou</t>
  </si>
  <si>
    <t>725861102</t>
  </si>
  <si>
    <t>Zápachové uzávěrky zařizovacích předmětů pro umyvadla DN 40</t>
  </si>
  <si>
    <t>725862103</t>
  </si>
  <si>
    <t>Zápachové uzávěrky zařizovacích předmětů pro dřezy DN 40/50</t>
  </si>
  <si>
    <t>725865311</t>
  </si>
  <si>
    <t>Zápachové uzávěrky zařizovacích předmětů pro vany sprchových koutů s kulovým kloubem na odtoku DN 40/50</t>
  </si>
  <si>
    <t>725980123</t>
  </si>
  <si>
    <t xml:space="preserve">Dvířka  30/30</t>
  </si>
  <si>
    <t>998725102</t>
  </si>
  <si>
    <t xml:space="preserve">Přesun hmot pro zařizovací předměty  stanovený z hmotnosti přesunovaného materiálu vodorovná dopravní vzdálenost do 50 m v objektech výšky přes 6 do 12 m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</si>
  <si>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</si>
  <si>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</si>
  <si>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</si>
  <si>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</si>
  <si>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998726112</t>
  </si>
  <si>
    <t xml:space="preserve">Přesun hmot pro instalační prefabrikáty  stanovený z hmotnosti přesunovaného materiálu vodorovná dopravní vzdálenost do 50 m v objektech výšky přes 6 m do 12 m</t>
  </si>
  <si>
    <t>HZS2200</t>
  </si>
  <si>
    <t>Provedení úpravy (demontáž,montáž) SDK podhledu v 1NP</t>
  </si>
  <si>
    <t>262144</t>
  </si>
  <si>
    <t>HZS2212</t>
  </si>
  <si>
    <t xml:space="preserve">Hodinové zúčtovací sazby profesí PSV  provádění stavebních instalací instalatér odborný</t>
  </si>
  <si>
    <t>c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</si>
  <si>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</si>
  <si>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</si>
  <si>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</si>
  <si>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</si>
  <si>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</si>
  <si>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733110806</t>
  </si>
  <si>
    <t xml:space="preserve">Demontáž potrubí z trubek ocelových závitových  DN přes 15 do 32</t>
  </si>
  <si>
    <t>733222202</t>
  </si>
  <si>
    <t>Potrubí z trubek měděných polotvrdých spojovaných tvrdým pájením O 15/1</t>
  </si>
  <si>
    <t>733222203</t>
  </si>
  <si>
    <t>Potrubí z trubek měděných polotvrdých spojovaných tvrdým pájením O 18/1</t>
  </si>
  <si>
    <t>733222204</t>
  </si>
  <si>
    <t>Potrubí z trubek měděných polotvrdých spojovaných tvrdým pájením O 22/1,0</t>
  </si>
  <si>
    <t>733224222</t>
  </si>
  <si>
    <t>Potrubí z trubek měděných Příplatek k cenám za zhotovení přípojky z trubek měděných O 15/1</t>
  </si>
  <si>
    <t>733231112</t>
  </si>
  <si>
    <t xml:space="preserve">Kompenzátory pro měděné potrubí  tvaru U s hladkými ohyby s konci na vnitřní pájení D 18</t>
  </si>
  <si>
    <t>733291101</t>
  </si>
  <si>
    <t xml:space="preserve">Zkoušky těsnosti potrubí z trubek měděných  O do 35/1,5</t>
  </si>
  <si>
    <t>733291904</t>
  </si>
  <si>
    <t xml:space="preserve">Opravy rozvodů potrubí z trubek měděných  propojení potrubí O 22/1,5</t>
  </si>
  <si>
    <t>733999001</t>
  </si>
  <si>
    <t>Napuštění a vypuštění rozvodu</t>
  </si>
  <si>
    <t>998733102</t>
  </si>
  <si>
    <t xml:space="preserve">Přesun hmot pro rozvody potrubí  stanovený z hmotnosti přesunovaného materiálu vodorovná dopravní vzdálenost do 50 m v objektech výšky přes 6 do 12 m</t>
  </si>
  <si>
    <t>734</t>
  </si>
  <si>
    <t>Ústřední vytápění - armatury</t>
  </si>
  <si>
    <t>734200812</t>
  </si>
  <si>
    <t xml:space="preserve">Demontáž armatur závitových  s jedním závitem přes 1/2 do G 1</t>
  </si>
  <si>
    <t>734211126</t>
  </si>
  <si>
    <t>Ventily odvzdušňovací závitové automatické se zpětnou klapkou PN 14 do 120°C G 3/8</t>
  </si>
  <si>
    <t>734221542</t>
  </si>
  <si>
    <t>Ventily regulační závitové termostatické, bez hlavice ovládání PN 16 do 110°C rohové jednoregulační pro adaptér na měď nebo plast G 1/2 x 16</t>
  </si>
  <si>
    <t>734221682</t>
  </si>
  <si>
    <t>Ventily regulační závitové hlavice termostatické, pro ovládání ventilů PN 10 do 110°C kapalinové otopných těles VK</t>
  </si>
  <si>
    <t>734261402</t>
  </si>
  <si>
    <t>Šroubení připojovací armatury radiátorů VK PN 10 do 110°C, regulační uzavíratelné rohové G 1/2 x 18</t>
  </si>
  <si>
    <t>734261734</t>
  </si>
  <si>
    <t>Šroubení regulační radiátorové přímé bez vypouštění pro adaptér na měď nebo plast G 1/2" x 16</t>
  </si>
  <si>
    <t>998734102</t>
  </si>
  <si>
    <t xml:space="preserve">Přesun hmot pro armatury  stanovený z hmotnosti přesunovaného materiálu vodorovná dopravní vzdálenost do 50 m v objektech výšky přes 6 do 12 m</t>
  </si>
  <si>
    <t>735</t>
  </si>
  <si>
    <t>Ústřední vytápění - otopná tělesa</t>
  </si>
  <si>
    <t>735000912</t>
  </si>
  <si>
    <t xml:space="preserve">Regulace otopného systému při opravách  vyregulování dvojregulačních ventilů a kohoutů s termostatickým ovládáním</t>
  </si>
  <si>
    <t>735121810</t>
  </si>
  <si>
    <t xml:space="preserve">Demontáž otopných těles ocelových  článkových</t>
  </si>
  <si>
    <t>735152271</t>
  </si>
  <si>
    <t>Otopná tělesa panelová VK jednodesková PN 1,0 MPa, T do 110°C s jednou přídavnou přestupní plochou výšky tělesa 600 mm stavební délky / výkonu 400 mm / 401 W</t>
  </si>
  <si>
    <t>735152272</t>
  </si>
  <si>
    <t>Otopná tělesa panelová VK jednodesková PN 1,0 MPa, T do 110°C s jednou přídavnou přestupní plochou výšky tělesa 600 mm stavební délky / výkonu 500 mm / 501 W</t>
  </si>
  <si>
    <t>735152273</t>
  </si>
  <si>
    <t>Otopná tělesa panelová VK jednodesková PN 1,0 MPa, T do 110°C s jednou přídavnou přestupní plochou výšky tělesa 600 mm stavební délky / výkonu 600 mm / 601 W</t>
  </si>
  <si>
    <t>735152274</t>
  </si>
  <si>
    <t>Otopná tělesa panelová VK jednodesková PN 1,0 MPa, T do 110°C s jednou přídavnou přestupní plochou výšky tělesa 600 mm stavební délky / výkonu 700 mm / 701 W</t>
  </si>
  <si>
    <t>735152275</t>
  </si>
  <si>
    <t>Otopná tělesa panelová VK jednodesková PN 1,0 MPa, T do 110°C s jednou přídavnou přestupní plochou výšky tělesa 600 mm stavební délky / výkonu 800 mm / 802 W</t>
  </si>
  <si>
    <t>735152276</t>
  </si>
  <si>
    <t>Otopná tělesa panelová VK jednodesková PN 1,0 MPa, T do 110°C s jednou přídavnou přestupní plochou výšky tělesa 600 mm stavební délky / výkonu 900 mm / 902 W</t>
  </si>
  <si>
    <t>735152277</t>
  </si>
  <si>
    <t>Otopná tělesa panelová VK jednodesková PN 1,0 MPa, T do 110°C s jednou přídavnou přestupní plochou výšky tělesa 600 mm stavební délky / výkonu 1000 mm / 1002 W</t>
  </si>
  <si>
    <t>735152279</t>
  </si>
  <si>
    <t>Otopná tělesa panelová VK jednodesková PN 1,0 MPa, T do 110°C s jednou přídavnou přestupní plochou výšky tělesa 600 mm stavební délky / výkonu 1200 mm / 1202 W</t>
  </si>
  <si>
    <t>735152280</t>
  </si>
  <si>
    <t>Otopná tělesa panelová VK jednodesková PN 1,0 MPa, T do 110°C s jednou přídavnou přestupní plochou výšky tělesa 600 mm stavební délky / výkonu 1400 mm / 1403 W</t>
  </si>
  <si>
    <t>735152574</t>
  </si>
  <si>
    <t>Otopná tělesa panelová VK dvoudesková PN 1,0 MPa, T do 110°C se dvěma přídavnými přestupními plochami výšky tělesa 600 mm stavební délky / výkonu 700 mm / 1175 W</t>
  </si>
  <si>
    <t>735152576</t>
  </si>
  <si>
    <t>Otopná tělesa panelová VK dvoudesková PN 1,0 MPa, T do 110°C se dvěma přídavnými přestupními plochami výšky tělesa 600 mm stavební délky / výkonu 900 mm / 1511 W</t>
  </si>
  <si>
    <t>735152592</t>
  </si>
  <si>
    <t>Otopná tělesa panelová VK dvoudesková PN 1,0 MPa, T do 110°C se dvěma přídavnými přestupními plochami výšky tělesa 900 mm stavební délky / výkonu 500 mm / 1157 W</t>
  </si>
  <si>
    <t>735164512</t>
  </si>
  <si>
    <t>Otopná tělesa trubková montáž těles na stěnu výšky tělesa přes 1500 mm</t>
  </si>
  <si>
    <t>54153072</t>
  </si>
  <si>
    <t>těleso trubkové přímotopné 1810x600mm 700 W</t>
  </si>
  <si>
    <t>54153074</t>
  </si>
  <si>
    <t>těleso trubkové přímotopné 1810x750mm 800 W</t>
  </si>
  <si>
    <t>735191905</t>
  </si>
  <si>
    <t xml:space="preserve">Ostatní opravy otopných těles  odvzdušnění tělesa</t>
  </si>
  <si>
    <t>998735102</t>
  </si>
  <si>
    <t xml:space="preserve">Přesun hmot pro otopná tělesa  stanovený z hmotnosti přesunovaného materiálu vodorovná dopravní vzdálenost do 50 m v objektech výšky přes 6 do 12 m</t>
  </si>
  <si>
    <t>d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</si>
  <si>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</si>
  <si>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</si>
  <si>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</si>
  <si>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</si>
  <si>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</si>
  <si>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999960006</t>
  </si>
  <si>
    <t>256</t>
  </si>
  <si>
    <t>-1101190599</t>
  </si>
  <si>
    <t>e - Vzduchotechnika</t>
  </si>
  <si>
    <t xml:space="preserve">    751 - Vzduchotechnika</t>
  </si>
  <si>
    <t>9620311331</t>
  </si>
  <si>
    <t>Stavební práce pro VZT</t>
  </si>
  <si>
    <t>-1558038954</t>
  </si>
  <si>
    <t>713411121</t>
  </si>
  <si>
    <t>Montáž izolace tepelné potrubí pásy nebo rohožemi s Al fólií staženými drátem 1x</t>
  </si>
  <si>
    <t>524277761</t>
  </si>
  <si>
    <t>631535810</t>
  </si>
  <si>
    <t>deska izolační z minerálních vláken ORSTECH 65 tl. 40 mm</t>
  </si>
  <si>
    <t>CS ÚRS 2016 01</t>
  </si>
  <si>
    <t>-1168148735</t>
  </si>
  <si>
    <t>12*0,9 'Přepočtené koeficientem množství</t>
  </si>
  <si>
    <t>751</t>
  </si>
  <si>
    <t>751111012</t>
  </si>
  <si>
    <t>Mtž vent ax ntl nástěnného základního D do 200 mm</t>
  </si>
  <si>
    <t>-83693783</t>
  </si>
  <si>
    <t>429000003</t>
  </si>
  <si>
    <t>Axiální ventilátor do stěny D 100 mm</t>
  </si>
  <si>
    <t>1093013417</t>
  </si>
  <si>
    <t>429000004</t>
  </si>
  <si>
    <t>Axiální ventilátor do stěny D 120 mm</t>
  </si>
  <si>
    <t>766745032</t>
  </si>
  <si>
    <t>751111131</t>
  </si>
  <si>
    <t>Mtž vent ax ntl potrubního základního D do 200 mm</t>
  </si>
  <si>
    <t>-663574696</t>
  </si>
  <si>
    <t>429000001</t>
  </si>
  <si>
    <t>Axiální ventilátor do potr. D 100 mm</t>
  </si>
  <si>
    <t>2009795174</t>
  </si>
  <si>
    <t>429000002</t>
  </si>
  <si>
    <t>Axiální ventilátor do potr. D 125 mm</t>
  </si>
  <si>
    <t>-506118282</t>
  </si>
  <si>
    <t>751322011</t>
  </si>
  <si>
    <t>Mtž talířového ventilu D do 100 mm</t>
  </si>
  <si>
    <t>-560958367</t>
  </si>
  <si>
    <t>429000005</t>
  </si>
  <si>
    <t>Talířový ventil D 100 mm</t>
  </si>
  <si>
    <t>557025246</t>
  </si>
  <si>
    <t>751322012</t>
  </si>
  <si>
    <t>Mtž talířového ventilu D do 200 mm</t>
  </si>
  <si>
    <t>2004302264</t>
  </si>
  <si>
    <t>429000006</t>
  </si>
  <si>
    <t>Talířový ventil D 125 mm</t>
  </si>
  <si>
    <t>-1032245269</t>
  </si>
  <si>
    <t>751398011</t>
  </si>
  <si>
    <t>Mtž větrací mřížky na kruhové potrubí D do 100 mm</t>
  </si>
  <si>
    <t>634104973</t>
  </si>
  <si>
    <t>429000007</t>
  </si>
  <si>
    <t>Samotížná klapka PER 100W</t>
  </si>
  <si>
    <t>-428872969</t>
  </si>
  <si>
    <t>751398012</t>
  </si>
  <si>
    <t>Mtž větrací mřížky na kruhové potrubí D do 200 mm</t>
  </si>
  <si>
    <t>-479914585</t>
  </si>
  <si>
    <t>429000008</t>
  </si>
  <si>
    <t>Samotížná klapka PER 125 W</t>
  </si>
  <si>
    <t>1783631747</t>
  </si>
  <si>
    <t>751510041</t>
  </si>
  <si>
    <t>Vzduchotechnické potrubí pozink kruhové spirálně vinuté D do 100 mm</t>
  </si>
  <si>
    <t>-1388830320</t>
  </si>
  <si>
    <t>429000015</t>
  </si>
  <si>
    <t>odbočka jednostr. SPIRO - D 100/100 mm</t>
  </si>
  <si>
    <t>1488811719</t>
  </si>
  <si>
    <t>429000016</t>
  </si>
  <si>
    <t>oblouk SPIRO 90 st. - D 100 mm</t>
  </si>
  <si>
    <t>-1137634430</t>
  </si>
  <si>
    <t>751510042</t>
  </si>
  <si>
    <t>Vzduchotechnické potrubí pozink kruhové spirálně vinuté D do 200 mm</t>
  </si>
  <si>
    <t>454818361</t>
  </si>
  <si>
    <t>429000017</t>
  </si>
  <si>
    <t>odbočka jednostr. SPIRO - D 125125 mm</t>
  </si>
  <si>
    <t>956545463</t>
  </si>
  <si>
    <t>429000018</t>
  </si>
  <si>
    <t>oblouk SPIRO 90 st. - D 125 mm</t>
  </si>
  <si>
    <t>-1148636087</t>
  </si>
  <si>
    <t>429000019</t>
  </si>
  <si>
    <t>odbočka jednostr. SPIRO - D 140/140 mm</t>
  </si>
  <si>
    <t>722509210</t>
  </si>
  <si>
    <t>429000020</t>
  </si>
  <si>
    <t>oblouk SPIRO 90 st. - D 140 mm</t>
  </si>
  <si>
    <t>383859653</t>
  </si>
  <si>
    <t>751514612</t>
  </si>
  <si>
    <t>Mtž škrtící klapky do plech potrubí s přírubou do 0,07 m2</t>
  </si>
  <si>
    <t>-1859903453</t>
  </si>
  <si>
    <t>429000027</t>
  </si>
  <si>
    <t>požární stěnový uzávěr PSUM 90.01 - 200x215 mm</t>
  </si>
  <si>
    <t>-693649796</t>
  </si>
  <si>
    <t>751514661</t>
  </si>
  <si>
    <t>Mtž škrtící klapky do plech potrubí kruhové s přírubou D do 100 mm</t>
  </si>
  <si>
    <t>540156548</t>
  </si>
  <si>
    <t>429000009</t>
  </si>
  <si>
    <t>zpětná klapka do potr. D 100 mm</t>
  </si>
  <si>
    <t>-255382527</t>
  </si>
  <si>
    <t>429000011</t>
  </si>
  <si>
    <t>mřížka na sání axiál. ventilátoru D 100 mm</t>
  </si>
  <si>
    <t>-965897889</t>
  </si>
  <si>
    <t>751514662</t>
  </si>
  <si>
    <t>Mtž škrtící klapky do plech potrubí kruhové s přírubou D do 200 mm</t>
  </si>
  <si>
    <t>366883748</t>
  </si>
  <si>
    <t>429000010</t>
  </si>
  <si>
    <t>zpštná klapka do potr. D 125 mm</t>
  </si>
  <si>
    <t>-1055180684</t>
  </si>
  <si>
    <t>429000012</t>
  </si>
  <si>
    <t>mřížka na sání axiál. ventilátoru D 125 mm</t>
  </si>
  <si>
    <t>-443021630</t>
  </si>
  <si>
    <t>751514776</t>
  </si>
  <si>
    <t>Mtž protidešťové stříšky plech potrubí kruhové bez příruby D do 200 mm</t>
  </si>
  <si>
    <t>1319929662</t>
  </si>
  <si>
    <t>429000013</t>
  </si>
  <si>
    <t>výfuková hlavice kruhová D 125 mm</t>
  </si>
  <si>
    <t>-778800466</t>
  </si>
  <si>
    <t>429000014</t>
  </si>
  <si>
    <t>výfuková hlavice kruhová D 200 mm</t>
  </si>
  <si>
    <t>-1682154984</t>
  </si>
  <si>
    <t>998751101</t>
  </si>
  <si>
    <t>Přesun hmot tonážní pro vzduchotechniku v objektech v do 12 m</t>
  </si>
  <si>
    <t>194120560</t>
  </si>
  <si>
    <t>2 -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</si>
  <si>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</si>
  <si>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</si>
  <si>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</si>
  <si>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</si>
  <si>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</si>
  <si>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</si>
  <si>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</si>
  <si>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</si>
  <si>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</si>
  <si>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</si>
  <si>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</si>
  <si>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</si>
  <si>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</si>
  <si>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</si>
  <si>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</si>
  <si>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</si>
  <si>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-1954375757</t>
  </si>
  <si>
    <t xml:space="preserve">1      "podrobný popis prací je v příloze 01 všeobecných podmínek ceníku VRN a na www.cs-urs.cz"</t>
  </si>
  <si>
    <t>VRN2</t>
  </si>
  <si>
    <t>Příprava staveniště</t>
  </si>
  <si>
    <t>020001000</t>
  </si>
  <si>
    <t>10797120</t>
  </si>
  <si>
    <t xml:space="preserve">1      "podrobný popis prací je v příloze 02 všeobecných podmínek ceníku VRN a na www.cs-urs.cz"</t>
  </si>
  <si>
    <t>VRN3</t>
  </si>
  <si>
    <t>Zařízení staveniště</t>
  </si>
  <si>
    <t>030001000</t>
  </si>
  <si>
    <t>1901916534</t>
  </si>
  <si>
    <t xml:space="preserve">1      "podrobný popis prací je v příloze 03 všeobecných podmínek ceníku VRN a na www.cs-urs.cz"</t>
  </si>
  <si>
    <t>VRN4</t>
  </si>
  <si>
    <t>Inženýrská činnost</t>
  </si>
  <si>
    <t>040001000</t>
  </si>
  <si>
    <t>-1422740901</t>
  </si>
  <si>
    <t xml:space="preserve">1      "podrobný popis prací je v příloze 04 všeobecných podmínek ceníku VRN a na www.cs-urs.cz"</t>
  </si>
  <si>
    <t>VRN5</t>
  </si>
  <si>
    <t>Finanční náklady</t>
  </si>
  <si>
    <t>050001000</t>
  </si>
  <si>
    <t>1124006220</t>
  </si>
  <si>
    <t xml:space="preserve">1      "podrobný popis prací je v příloze 05 všeobecných podmínek ceníku VRN a na www.cs-urs.cz"</t>
  </si>
  <si>
    <t>VRN6</t>
  </si>
  <si>
    <t>Územní vlivy</t>
  </si>
  <si>
    <t>060001000</t>
  </si>
  <si>
    <t>237809595</t>
  </si>
  <si>
    <t xml:space="preserve">1      "podrobný popis prací je v příloze 06 všeobecných podmínek ceníku VRN a na www.cs-urs.cz"</t>
  </si>
  <si>
    <t>VRN7</t>
  </si>
  <si>
    <t>Provozní vlivy</t>
  </si>
  <si>
    <t>070001000</t>
  </si>
  <si>
    <t>929254875</t>
  </si>
  <si>
    <t xml:space="preserve">1      "podrobný popis prací je v příloze 07 všeobecných podmínek ceníku VRN a na www.cs-urs.cz"</t>
  </si>
  <si>
    <t>VRN8</t>
  </si>
  <si>
    <t>Přesun stavebních kapacit</t>
  </si>
  <si>
    <t>080001000</t>
  </si>
  <si>
    <t>Další náklady na pracovníky</t>
  </si>
  <si>
    <t>141548742</t>
  </si>
  <si>
    <t xml:space="preserve">1      "podrobný popis prací je v příloze 08 všeobecných podmínek ceníku VRN a na www.cs-urs.cz"</t>
  </si>
  <si>
    <t>VRN9</t>
  </si>
  <si>
    <t>Ostatní náklady</t>
  </si>
  <si>
    <t>090001000</t>
  </si>
  <si>
    <t>1588339185</t>
  </si>
  <si>
    <t xml:space="preserve">1      "podrobný popis prací je v příloze 09 všeobecných podmínek ceníku VRN a na www.cs-urs.cz"</t>
  </si>
  <si>
    <t>SEZNAM FIGUR</t>
  </si>
  <si>
    <t>Výměra</t>
  </si>
  <si>
    <t xml:space="preserve"> 1</t>
  </si>
  <si>
    <t xml:space="preserve"> 1/ 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</si>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</sst>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Projektis2081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Rekonstrukce budovy azylového domu Žofie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Bezručova 1006, Dvůr Králové n.L.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29. 8. 2020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Dvůr Králové n.L., nám. TGM 68, D.K.n.L.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Projektis spol. s r.o., Legionářská 562, D.K.n.L.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ROUND(AG95+AG101,0)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ROUND(AS95+AS101,0)</f>
        <v>0</v>
      </c>
      <c r="AT94" s="98">
        <f>ROUND(SUM(AV94:AW94),0)</f>
        <v>0</v>
      </c>
      <c r="AU94" s="99">
        <f>ROUND(AU95+AU101,5)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ROUND(AZ95+AZ101,0)</f>
        <v>0</v>
      </c>
      <c r="BA94" s="98">
        <f>ROUND(BA95+BA101,0)</f>
        <v>0</v>
      </c>
      <c r="BB94" s="98">
        <f>ROUND(BB95+BB101,0)</f>
        <v>0</v>
      </c>
      <c r="BC94" s="98">
        <f>ROUND(BC95+BC101,0)</f>
        <v>0</v>
      </c>
      <c r="BD94" s="100">
        <f>ROUND(BD95+BD101,0)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7"/>
      <c r="B95" s="103"/>
      <c r="C95" s="104"/>
      <c r="D95" s="105" t="s">
        <v>8</v>
      </c>
      <c r="E95" s="105"/>
      <c r="F95" s="105"/>
      <c r="G95" s="105"/>
      <c r="H95" s="105"/>
      <c r="I95" s="106"/>
      <c r="J95" s="105" t="s">
        <v>81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ROUND(SUM(AG96:AG100),0)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82</v>
      </c>
      <c r="AR95" s="103"/>
      <c r="AS95" s="110">
        <f>ROUND(SUM(AS96:AS100),0)</f>
        <v>0</v>
      </c>
      <c r="AT95" s="111">
        <f>ROUND(SUM(AV95:AW95),0)</f>
        <v>0</v>
      </c>
      <c r="AU95" s="112">
        <f>ROUND(SUM(AU96:AU100),5)</f>
        <v>0</v>
      </c>
      <c r="AV95" s="111">
        <f>ROUND(AZ95*L29,0)</f>
        <v>0</v>
      </c>
      <c r="AW95" s="111">
        <f>ROUND(BA95*L30,0)</f>
        <v>0</v>
      </c>
      <c r="AX95" s="111">
        <f>ROUND(BB95*L29,0)</f>
        <v>0</v>
      </c>
      <c r="AY95" s="111">
        <f>ROUND(BC95*L30,0)</f>
        <v>0</v>
      </c>
      <c r="AZ95" s="111">
        <f>ROUND(SUM(AZ96:AZ100),0)</f>
        <v>0</v>
      </c>
      <c r="BA95" s="111">
        <f>ROUND(SUM(BA96:BA100),0)</f>
        <v>0</v>
      </c>
      <c r="BB95" s="111">
        <f>ROUND(SUM(BB96:BB100),0)</f>
        <v>0</v>
      </c>
      <c r="BC95" s="111">
        <f>ROUND(SUM(BC96:BC100),0)</f>
        <v>0</v>
      </c>
      <c r="BD95" s="113">
        <f>ROUND(SUM(BD96:BD100),0)</f>
        <v>0</v>
      </c>
      <c r="BE95" s="7"/>
      <c r="BS95" s="114" t="s">
        <v>76</v>
      </c>
      <c r="BT95" s="114" t="s">
        <v>8</v>
      </c>
      <c r="BU95" s="114" t="s">
        <v>78</v>
      </c>
      <c r="BV95" s="114" t="s">
        <v>79</v>
      </c>
      <c r="BW95" s="114" t="s">
        <v>83</v>
      </c>
      <c r="BX95" s="114" t="s">
        <v>4</v>
      </c>
      <c r="CL95" s="114" t="s">
        <v>1</v>
      </c>
      <c r="CM95" s="114" t="s">
        <v>8</v>
      </c>
    </row>
    <row r="96" s="4" customFormat="1" ht="16.5" customHeight="1">
      <c r="A96" s="115" t="s">
        <v>84</v>
      </c>
      <c r="B96" s="63"/>
      <c r="C96" s="10"/>
      <c r="D96" s="10"/>
      <c r="E96" s="116" t="s">
        <v>85</v>
      </c>
      <c r="F96" s="116"/>
      <c r="G96" s="116"/>
      <c r="H96" s="116"/>
      <c r="I96" s="116"/>
      <c r="J96" s="10"/>
      <c r="K96" s="116" t="s">
        <v>81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'a - Stavební část'!J32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86</v>
      </c>
      <c r="AR96" s="63"/>
      <c r="AS96" s="119">
        <v>0</v>
      </c>
      <c r="AT96" s="120">
        <f>ROUND(SUM(AV96:AW96),0)</f>
        <v>0</v>
      </c>
      <c r="AU96" s="121">
        <f>'a - Stavební část'!P143</f>
        <v>0</v>
      </c>
      <c r="AV96" s="120">
        <f>'a - Stavební část'!J35</f>
        <v>0</v>
      </c>
      <c r="AW96" s="120">
        <f>'a - Stavební část'!J36</f>
        <v>0</v>
      </c>
      <c r="AX96" s="120">
        <f>'a - Stavební část'!J37</f>
        <v>0</v>
      </c>
      <c r="AY96" s="120">
        <f>'a - Stavební část'!J38</f>
        <v>0</v>
      </c>
      <c r="AZ96" s="120">
        <f>'a - Stavební část'!F35</f>
        <v>0</v>
      </c>
      <c r="BA96" s="120">
        <f>'a - Stavební část'!F36</f>
        <v>0</v>
      </c>
      <c r="BB96" s="120">
        <f>'a - Stavební část'!F37</f>
        <v>0</v>
      </c>
      <c r="BC96" s="120">
        <f>'a - Stavební část'!F38</f>
        <v>0</v>
      </c>
      <c r="BD96" s="122">
        <f>'a - Stavební část'!F39</f>
        <v>0</v>
      </c>
      <c r="BE96" s="4"/>
      <c r="BT96" s="26" t="s">
        <v>87</v>
      </c>
      <c r="BV96" s="26" t="s">
        <v>79</v>
      </c>
      <c r="BW96" s="26" t="s">
        <v>88</v>
      </c>
      <c r="BX96" s="26" t="s">
        <v>83</v>
      </c>
      <c r="CL96" s="26" t="s">
        <v>1</v>
      </c>
    </row>
    <row r="97" s="4" customFormat="1" ht="16.5" customHeight="1">
      <c r="A97" s="115" t="s">
        <v>84</v>
      </c>
      <c r="B97" s="63"/>
      <c r="C97" s="10"/>
      <c r="D97" s="10"/>
      <c r="E97" s="116" t="s">
        <v>89</v>
      </c>
      <c r="F97" s="116"/>
      <c r="G97" s="116"/>
      <c r="H97" s="116"/>
      <c r="I97" s="116"/>
      <c r="J97" s="10"/>
      <c r="K97" s="116" t="s">
        <v>90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'b - Zdravotní technika'!J32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86</v>
      </c>
      <c r="AR97" s="63"/>
      <c r="AS97" s="119">
        <v>0</v>
      </c>
      <c r="AT97" s="120">
        <f>ROUND(SUM(AV97:AW97),0)</f>
        <v>0</v>
      </c>
      <c r="AU97" s="121">
        <f>'b - Zdravotní technika'!P126</f>
        <v>0</v>
      </c>
      <c r="AV97" s="120">
        <f>'b - Zdravotní technika'!J35</f>
        <v>0</v>
      </c>
      <c r="AW97" s="120">
        <f>'b - Zdravotní technika'!J36</f>
        <v>0</v>
      </c>
      <c r="AX97" s="120">
        <f>'b - Zdravotní technika'!J37</f>
        <v>0</v>
      </c>
      <c r="AY97" s="120">
        <f>'b - Zdravotní technika'!J38</f>
        <v>0</v>
      </c>
      <c r="AZ97" s="120">
        <f>'b - Zdravotní technika'!F35</f>
        <v>0</v>
      </c>
      <c r="BA97" s="120">
        <f>'b - Zdravotní technika'!F36</f>
        <v>0</v>
      </c>
      <c r="BB97" s="120">
        <f>'b - Zdravotní technika'!F37</f>
        <v>0</v>
      </c>
      <c r="BC97" s="120">
        <f>'b - Zdravotní technika'!F38</f>
        <v>0</v>
      </c>
      <c r="BD97" s="122">
        <f>'b - Zdravotní technika'!F39</f>
        <v>0</v>
      </c>
      <c r="BE97" s="4"/>
      <c r="BT97" s="26" t="s">
        <v>87</v>
      </c>
      <c r="BV97" s="26" t="s">
        <v>79</v>
      </c>
      <c r="BW97" s="26" t="s">
        <v>91</v>
      </c>
      <c r="BX97" s="26" t="s">
        <v>83</v>
      </c>
      <c r="CL97" s="26" t="s">
        <v>1</v>
      </c>
    </row>
    <row r="98" s="4" customFormat="1" ht="16.5" customHeight="1">
      <c r="A98" s="115" t="s">
        <v>84</v>
      </c>
      <c r="B98" s="63"/>
      <c r="C98" s="10"/>
      <c r="D98" s="10"/>
      <c r="E98" s="116" t="s">
        <v>92</v>
      </c>
      <c r="F98" s="116"/>
      <c r="G98" s="116"/>
      <c r="H98" s="116"/>
      <c r="I98" s="116"/>
      <c r="J98" s="10"/>
      <c r="K98" s="116" t="s">
        <v>93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'c - Ústřední vytápění'!J32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86</v>
      </c>
      <c r="AR98" s="63"/>
      <c r="AS98" s="119">
        <v>0</v>
      </c>
      <c r="AT98" s="120">
        <f>ROUND(SUM(AV98:AW98),0)</f>
        <v>0</v>
      </c>
      <c r="AU98" s="121">
        <f>'c - Ústřední vytápění'!P125</f>
        <v>0</v>
      </c>
      <c r="AV98" s="120">
        <f>'c - Ústřední vytápění'!J35</f>
        <v>0</v>
      </c>
      <c r="AW98" s="120">
        <f>'c - Ústřední vytápění'!J36</f>
        <v>0</v>
      </c>
      <c r="AX98" s="120">
        <f>'c - Ústřední vytápění'!J37</f>
        <v>0</v>
      </c>
      <c r="AY98" s="120">
        <f>'c - Ústřední vytápění'!J38</f>
        <v>0</v>
      </c>
      <c r="AZ98" s="120">
        <f>'c - Ústřední vytápění'!F35</f>
        <v>0</v>
      </c>
      <c r="BA98" s="120">
        <f>'c - Ústřední vytápění'!F36</f>
        <v>0</v>
      </c>
      <c r="BB98" s="120">
        <f>'c - Ústřední vytápění'!F37</f>
        <v>0</v>
      </c>
      <c r="BC98" s="120">
        <f>'c - Ústřední vytápění'!F38</f>
        <v>0</v>
      </c>
      <c r="BD98" s="122">
        <f>'c - Ústřední vytápění'!F39</f>
        <v>0</v>
      </c>
      <c r="BE98" s="4"/>
      <c r="BT98" s="26" t="s">
        <v>87</v>
      </c>
      <c r="BV98" s="26" t="s">
        <v>79</v>
      </c>
      <c r="BW98" s="26" t="s">
        <v>94</v>
      </c>
      <c r="BX98" s="26" t="s">
        <v>83</v>
      </c>
      <c r="CL98" s="26" t="s">
        <v>1</v>
      </c>
    </row>
    <row r="99" s="4" customFormat="1" ht="16.5" customHeight="1">
      <c r="A99" s="115" t="s">
        <v>84</v>
      </c>
      <c r="B99" s="63"/>
      <c r="C99" s="10"/>
      <c r="D99" s="10"/>
      <c r="E99" s="116" t="s">
        <v>95</v>
      </c>
      <c r="F99" s="116"/>
      <c r="G99" s="116"/>
      <c r="H99" s="116"/>
      <c r="I99" s="116"/>
      <c r="J99" s="10"/>
      <c r="K99" s="116" t="s">
        <v>96</v>
      </c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7">
        <f>'d - Elektroinstalace'!J32</f>
        <v>0</v>
      </c>
      <c r="AH99" s="10"/>
      <c r="AI99" s="10"/>
      <c r="AJ99" s="10"/>
      <c r="AK99" s="10"/>
      <c r="AL99" s="10"/>
      <c r="AM99" s="10"/>
      <c r="AN99" s="117">
        <f>SUM(AG99,AT99)</f>
        <v>0</v>
      </c>
      <c r="AO99" s="10"/>
      <c r="AP99" s="10"/>
      <c r="AQ99" s="118" t="s">
        <v>86</v>
      </c>
      <c r="AR99" s="63"/>
      <c r="AS99" s="119">
        <v>0</v>
      </c>
      <c r="AT99" s="120">
        <f>ROUND(SUM(AV99:AW99),0)</f>
        <v>0</v>
      </c>
      <c r="AU99" s="121">
        <f>'d - Elektroinstalace'!P122</f>
        <v>0</v>
      </c>
      <c r="AV99" s="120">
        <f>'d - Elektroinstalace'!J35</f>
        <v>0</v>
      </c>
      <c r="AW99" s="120">
        <f>'d - Elektroinstalace'!J36</f>
        <v>0</v>
      </c>
      <c r="AX99" s="120">
        <f>'d - Elektroinstalace'!J37</f>
        <v>0</v>
      </c>
      <c r="AY99" s="120">
        <f>'d - Elektroinstalace'!J38</f>
        <v>0</v>
      </c>
      <c r="AZ99" s="120">
        <f>'d - Elektroinstalace'!F35</f>
        <v>0</v>
      </c>
      <c r="BA99" s="120">
        <f>'d - Elektroinstalace'!F36</f>
        <v>0</v>
      </c>
      <c r="BB99" s="120">
        <f>'d - Elektroinstalace'!F37</f>
        <v>0</v>
      </c>
      <c r="BC99" s="120">
        <f>'d - Elektroinstalace'!F38</f>
        <v>0</v>
      </c>
      <c r="BD99" s="122">
        <f>'d - Elektroinstalace'!F39</f>
        <v>0</v>
      </c>
      <c r="BE99" s="4"/>
      <c r="BT99" s="26" t="s">
        <v>87</v>
      </c>
      <c r="BV99" s="26" t="s">
        <v>79</v>
      </c>
      <c r="BW99" s="26" t="s">
        <v>97</v>
      </c>
      <c r="BX99" s="26" t="s">
        <v>83</v>
      </c>
      <c r="CL99" s="26" t="s">
        <v>1</v>
      </c>
    </row>
    <row r="100" s="4" customFormat="1" ht="16.5" customHeight="1">
      <c r="A100" s="115" t="s">
        <v>84</v>
      </c>
      <c r="B100" s="63"/>
      <c r="C100" s="10"/>
      <c r="D100" s="10"/>
      <c r="E100" s="116" t="s">
        <v>98</v>
      </c>
      <c r="F100" s="116"/>
      <c r="G100" s="116"/>
      <c r="H100" s="116"/>
      <c r="I100" s="116"/>
      <c r="J100" s="10"/>
      <c r="K100" s="116" t="s">
        <v>99</v>
      </c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7">
        <f>'e - Vzduchotechnika'!J32</f>
        <v>0</v>
      </c>
      <c r="AH100" s="10"/>
      <c r="AI100" s="10"/>
      <c r="AJ100" s="10"/>
      <c r="AK100" s="10"/>
      <c r="AL100" s="10"/>
      <c r="AM100" s="10"/>
      <c r="AN100" s="117">
        <f>SUM(AG100,AT100)</f>
        <v>0</v>
      </c>
      <c r="AO100" s="10"/>
      <c r="AP100" s="10"/>
      <c r="AQ100" s="118" t="s">
        <v>86</v>
      </c>
      <c r="AR100" s="63"/>
      <c r="AS100" s="119">
        <v>0</v>
      </c>
      <c r="AT100" s="120">
        <f>ROUND(SUM(AV100:AW100),0)</f>
        <v>0</v>
      </c>
      <c r="AU100" s="121">
        <f>'e - Vzduchotechnika'!P125</f>
        <v>0</v>
      </c>
      <c r="AV100" s="120">
        <f>'e - Vzduchotechnika'!J35</f>
        <v>0</v>
      </c>
      <c r="AW100" s="120">
        <f>'e - Vzduchotechnika'!J36</f>
        <v>0</v>
      </c>
      <c r="AX100" s="120">
        <f>'e - Vzduchotechnika'!J37</f>
        <v>0</v>
      </c>
      <c r="AY100" s="120">
        <f>'e - Vzduchotechnika'!J38</f>
        <v>0</v>
      </c>
      <c r="AZ100" s="120">
        <f>'e - Vzduchotechnika'!F35</f>
        <v>0</v>
      </c>
      <c r="BA100" s="120">
        <f>'e - Vzduchotechnika'!F36</f>
        <v>0</v>
      </c>
      <c r="BB100" s="120">
        <f>'e - Vzduchotechnika'!F37</f>
        <v>0</v>
      </c>
      <c r="BC100" s="120">
        <f>'e - Vzduchotechnika'!F38</f>
        <v>0</v>
      </c>
      <c r="BD100" s="122">
        <f>'e - Vzduchotechnika'!F39</f>
        <v>0</v>
      </c>
      <c r="BE100" s="4"/>
      <c r="BT100" s="26" t="s">
        <v>87</v>
      </c>
      <c r="BV100" s="26" t="s">
        <v>79</v>
      </c>
      <c r="BW100" s="26" t="s">
        <v>100</v>
      </c>
      <c r="BX100" s="26" t="s">
        <v>83</v>
      </c>
      <c r="CL100" s="26" t="s">
        <v>1</v>
      </c>
    </row>
    <row r="101" s="7" customFormat="1" ht="16.5" customHeight="1">
      <c r="A101" s="115" t="s">
        <v>84</v>
      </c>
      <c r="B101" s="103"/>
      <c r="C101" s="104"/>
      <c r="D101" s="105" t="s">
        <v>87</v>
      </c>
      <c r="E101" s="105"/>
      <c r="F101" s="105"/>
      <c r="G101" s="105"/>
      <c r="H101" s="105"/>
      <c r="I101" s="106"/>
      <c r="J101" s="105" t="s">
        <v>101</v>
      </c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5"/>
      <c r="Z101" s="105"/>
      <c r="AA101" s="105"/>
      <c r="AB101" s="105"/>
      <c r="AC101" s="105"/>
      <c r="AD101" s="105"/>
      <c r="AE101" s="105"/>
      <c r="AF101" s="105"/>
      <c r="AG101" s="108">
        <f>'2 - Vedlejší náklady'!J30</f>
        <v>0</v>
      </c>
      <c r="AH101" s="106"/>
      <c r="AI101" s="106"/>
      <c r="AJ101" s="106"/>
      <c r="AK101" s="106"/>
      <c r="AL101" s="106"/>
      <c r="AM101" s="106"/>
      <c r="AN101" s="108">
        <f>SUM(AG101,AT101)</f>
        <v>0</v>
      </c>
      <c r="AO101" s="106"/>
      <c r="AP101" s="106"/>
      <c r="AQ101" s="109" t="s">
        <v>82</v>
      </c>
      <c r="AR101" s="103"/>
      <c r="AS101" s="123">
        <v>0</v>
      </c>
      <c r="AT101" s="124">
        <f>ROUND(SUM(AV101:AW101),0)</f>
        <v>0</v>
      </c>
      <c r="AU101" s="125">
        <f>'2 - Vedlejší náklady'!P126</f>
        <v>0</v>
      </c>
      <c r="AV101" s="124">
        <f>'2 - Vedlejší náklady'!J33</f>
        <v>0</v>
      </c>
      <c r="AW101" s="124">
        <f>'2 - Vedlejší náklady'!J34</f>
        <v>0</v>
      </c>
      <c r="AX101" s="124">
        <f>'2 - Vedlejší náklady'!J35</f>
        <v>0</v>
      </c>
      <c r="AY101" s="124">
        <f>'2 - Vedlejší náklady'!J36</f>
        <v>0</v>
      </c>
      <c r="AZ101" s="124">
        <f>'2 - Vedlejší náklady'!F33</f>
        <v>0</v>
      </c>
      <c r="BA101" s="124">
        <f>'2 - Vedlejší náklady'!F34</f>
        <v>0</v>
      </c>
      <c r="BB101" s="124">
        <f>'2 - Vedlejší náklady'!F35</f>
        <v>0</v>
      </c>
      <c r="BC101" s="124">
        <f>'2 - Vedlejší náklady'!F36</f>
        <v>0</v>
      </c>
      <c r="BD101" s="126">
        <f>'2 - Vedlejší náklady'!F37</f>
        <v>0</v>
      </c>
      <c r="BE101" s="7"/>
      <c r="BT101" s="114" t="s">
        <v>8</v>
      </c>
      <c r="BV101" s="114" t="s">
        <v>79</v>
      </c>
      <c r="BW101" s="114" t="s">
        <v>102</v>
      </c>
      <c r="BX101" s="114" t="s">
        <v>4</v>
      </c>
      <c r="CL101" s="114" t="s">
        <v>1</v>
      </c>
      <c r="CM101" s="114" t="s">
        <v>8</v>
      </c>
    </row>
    <row r="102" s="2" customFormat="1" ht="30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38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mergeCells count="6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Stavební část'!C2" display="/"/>
    <hyperlink ref="A97" location="'b - Zdravotní technika'!C2" display="/"/>
    <hyperlink ref="A98" location="'c - Ústřední vytápění'!C2" display="/"/>
    <hyperlink ref="A99" location="'d - Elektroinstalace'!C2" display="/"/>
    <hyperlink ref="A100" location="'e - Vzduchotechnika'!C2" display="/"/>
    <hyperlink ref="A101" location="'2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27" t="s">
        <v>103</v>
      </c>
      <c r="BA2" s="127" t="s">
        <v>104</v>
      </c>
      <c r="BB2" s="127" t="s">
        <v>1</v>
      </c>
      <c r="BC2" s="127" t="s">
        <v>105</v>
      </c>
      <c r="BD2" s="127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  <c r="AZ3" s="127" t="s">
        <v>106</v>
      </c>
      <c r="BA3" s="127" t="s">
        <v>107</v>
      </c>
      <c r="BB3" s="127" t="s">
        <v>1</v>
      </c>
      <c r="BC3" s="127" t="s">
        <v>108</v>
      </c>
      <c r="BD3" s="127" t="s">
        <v>87</v>
      </c>
    </row>
    <row r="4" s="1" customFormat="1" ht="24.96" customHeight="1">
      <c r="B4" s="21"/>
      <c r="D4" s="22" t="s">
        <v>109</v>
      </c>
      <c r="L4" s="21"/>
      <c r="M4" s="128" t="s">
        <v>11</v>
      </c>
      <c r="AT4" s="18" t="s">
        <v>3</v>
      </c>
      <c r="AZ4" s="127" t="s">
        <v>110</v>
      </c>
      <c r="BA4" s="127" t="s">
        <v>111</v>
      </c>
      <c r="BB4" s="127" t="s">
        <v>1</v>
      </c>
      <c r="BC4" s="127" t="s">
        <v>112</v>
      </c>
      <c r="BD4" s="127" t="s">
        <v>87</v>
      </c>
    </row>
    <row r="5" s="1" customFormat="1" ht="6.96" customHeight="1">
      <c r="B5" s="21"/>
      <c r="L5" s="21"/>
      <c r="AZ5" s="127" t="s">
        <v>113</v>
      </c>
      <c r="BA5" s="127" t="s">
        <v>114</v>
      </c>
      <c r="BB5" s="127" t="s">
        <v>1</v>
      </c>
      <c r="BC5" s="127" t="s">
        <v>115</v>
      </c>
      <c r="BD5" s="127" t="s">
        <v>87</v>
      </c>
    </row>
    <row r="6" s="1" customFormat="1" ht="12" customHeight="1">
      <c r="B6" s="21"/>
      <c r="D6" s="31" t="s">
        <v>17</v>
      </c>
      <c r="L6" s="21"/>
      <c r="AZ6" s="127" t="s">
        <v>116</v>
      </c>
      <c r="BA6" s="127" t="s">
        <v>117</v>
      </c>
      <c r="BB6" s="127" t="s">
        <v>1</v>
      </c>
      <c r="BC6" s="127" t="s">
        <v>118</v>
      </c>
      <c r="BD6" s="127" t="s">
        <v>87</v>
      </c>
    </row>
    <row r="7" s="1" customFormat="1" ht="16.5" customHeight="1">
      <c r="B7" s="21"/>
      <c r="E7" s="129" t="str">
        <f>'Rekapitulace stavby'!K6</f>
        <v>Rekonstrukce budovy azylového domu Žofie</v>
      </c>
      <c r="F7" s="31"/>
      <c r="G7" s="31"/>
      <c r="H7" s="31"/>
      <c r="L7" s="21"/>
      <c r="AZ7" s="127" t="s">
        <v>119</v>
      </c>
      <c r="BA7" s="127" t="s">
        <v>120</v>
      </c>
      <c r="BB7" s="127" t="s">
        <v>1</v>
      </c>
      <c r="BC7" s="127" t="s">
        <v>121</v>
      </c>
      <c r="BD7" s="127" t="s">
        <v>87</v>
      </c>
    </row>
    <row r="8" s="1" customFormat="1" ht="12" customHeight="1">
      <c r="B8" s="21"/>
      <c r="D8" s="31" t="s">
        <v>122</v>
      </c>
      <c r="L8" s="21"/>
      <c r="AZ8" s="127" t="s">
        <v>123</v>
      </c>
      <c r="BA8" s="127" t="s">
        <v>124</v>
      </c>
      <c r="BB8" s="127" t="s">
        <v>1</v>
      </c>
      <c r="BC8" s="127" t="s">
        <v>125</v>
      </c>
      <c r="BD8" s="127" t="s">
        <v>87</v>
      </c>
    </row>
    <row r="9" s="2" customFormat="1" ht="16.5" customHeight="1">
      <c r="A9" s="37"/>
      <c r="B9" s="38"/>
      <c r="C9" s="37"/>
      <c r="D9" s="37"/>
      <c r="E9" s="129" t="s">
        <v>126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27" t="s">
        <v>127</v>
      </c>
      <c r="BA9" s="127" t="s">
        <v>128</v>
      </c>
      <c r="BB9" s="127" t="s">
        <v>1</v>
      </c>
      <c r="BC9" s="127" t="s">
        <v>129</v>
      </c>
      <c r="BD9" s="127" t="s">
        <v>87</v>
      </c>
    </row>
    <row r="10" s="2" customFormat="1" ht="12" customHeight="1">
      <c r="A10" s="37"/>
      <c r="B10" s="38"/>
      <c r="C10" s="37"/>
      <c r="D10" s="31" t="s">
        <v>130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27" t="s">
        <v>131</v>
      </c>
      <c r="BA10" s="127" t="s">
        <v>132</v>
      </c>
      <c r="BB10" s="127" t="s">
        <v>1</v>
      </c>
      <c r="BC10" s="127" t="s">
        <v>133</v>
      </c>
      <c r="BD10" s="127" t="s">
        <v>87</v>
      </c>
    </row>
    <row r="11" s="2" customFormat="1" ht="16.5" customHeight="1">
      <c r="A11" s="37"/>
      <c r="B11" s="38"/>
      <c r="C11" s="37"/>
      <c r="D11" s="37"/>
      <c r="E11" s="66" t="s">
        <v>134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27" t="s">
        <v>135</v>
      </c>
      <c r="BA11" s="127" t="s">
        <v>136</v>
      </c>
      <c r="BB11" s="127" t="s">
        <v>1</v>
      </c>
      <c r="BC11" s="127" t="s">
        <v>137</v>
      </c>
      <c r="BD11" s="127" t="s">
        <v>87</v>
      </c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27" t="s">
        <v>138</v>
      </c>
      <c r="BA12" s="127" t="s">
        <v>139</v>
      </c>
      <c r="BB12" s="127" t="s">
        <v>1</v>
      </c>
      <c r="BC12" s="127" t="s">
        <v>140</v>
      </c>
      <c r="BD12" s="127" t="s">
        <v>87</v>
      </c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27" t="s">
        <v>141</v>
      </c>
      <c r="BA13" s="127" t="s">
        <v>142</v>
      </c>
      <c r="BB13" s="127" t="s">
        <v>1</v>
      </c>
      <c r="BC13" s="127" t="s">
        <v>143</v>
      </c>
      <c r="BD13" s="127" t="s">
        <v>87</v>
      </c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29. 8. 2020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27" t="s">
        <v>144</v>
      </c>
      <c r="BA14" s="127" t="s">
        <v>145</v>
      </c>
      <c r="BB14" s="127" t="s">
        <v>1</v>
      </c>
      <c r="BC14" s="127" t="s">
        <v>146</v>
      </c>
      <c r="BD14" s="127" t="s">
        <v>87</v>
      </c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27" t="s">
        <v>147</v>
      </c>
      <c r="BA15" s="127" t="s">
        <v>148</v>
      </c>
      <c r="BB15" s="127" t="s">
        <v>1</v>
      </c>
      <c r="BC15" s="127" t="s">
        <v>149</v>
      </c>
      <c r="BD15" s="127" t="s">
        <v>87</v>
      </c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27" t="s">
        <v>150</v>
      </c>
      <c r="BA16" s="127" t="s">
        <v>151</v>
      </c>
      <c r="BB16" s="127" t="s">
        <v>1</v>
      </c>
      <c r="BC16" s="127" t="s">
        <v>152</v>
      </c>
      <c r="BD16" s="127" t="s">
        <v>87</v>
      </c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27" t="s">
        <v>153</v>
      </c>
      <c r="BA17" s="127" t="s">
        <v>154</v>
      </c>
      <c r="BB17" s="127" t="s">
        <v>1</v>
      </c>
      <c r="BC17" s="127" t="s">
        <v>155</v>
      </c>
      <c r="BD17" s="127" t="s">
        <v>87</v>
      </c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27" t="s">
        <v>156</v>
      </c>
      <c r="BA18" s="127" t="s">
        <v>157</v>
      </c>
      <c r="BB18" s="127" t="s">
        <v>1</v>
      </c>
      <c r="BC18" s="127" t="s">
        <v>158</v>
      </c>
      <c r="BD18" s="127" t="s">
        <v>87</v>
      </c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27" t="s">
        <v>159</v>
      </c>
      <c r="BA19" s="127" t="s">
        <v>160</v>
      </c>
      <c r="BB19" s="127" t="s">
        <v>1</v>
      </c>
      <c r="BC19" s="127" t="s">
        <v>161</v>
      </c>
      <c r="BD19" s="127" t="s">
        <v>87</v>
      </c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27" t="s">
        <v>162</v>
      </c>
      <c r="BA20" s="127" t="s">
        <v>163</v>
      </c>
      <c r="BB20" s="127" t="s">
        <v>1</v>
      </c>
      <c r="BC20" s="127" t="s">
        <v>164</v>
      </c>
      <c r="BD20" s="127" t="s">
        <v>87</v>
      </c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27" t="s">
        <v>165</v>
      </c>
      <c r="BA21" s="127" t="s">
        <v>166</v>
      </c>
      <c r="BB21" s="127" t="s">
        <v>1</v>
      </c>
      <c r="BC21" s="127" t="s">
        <v>167</v>
      </c>
      <c r="BD21" s="127" t="s">
        <v>87</v>
      </c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27" t="s">
        <v>168</v>
      </c>
      <c r="BA22" s="127" t="s">
        <v>169</v>
      </c>
      <c r="BB22" s="127" t="s">
        <v>1</v>
      </c>
      <c r="BC22" s="127" t="s">
        <v>170</v>
      </c>
      <c r="BD22" s="127" t="s">
        <v>87</v>
      </c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27" t="s">
        <v>171</v>
      </c>
      <c r="BA23" s="127" t="s">
        <v>172</v>
      </c>
      <c r="BB23" s="127" t="s">
        <v>1</v>
      </c>
      <c r="BC23" s="127" t="s">
        <v>173</v>
      </c>
      <c r="BD23" s="127" t="s">
        <v>87</v>
      </c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Z24" s="127" t="s">
        <v>174</v>
      </c>
      <c r="BA24" s="127" t="s">
        <v>175</v>
      </c>
      <c r="BB24" s="127" t="s">
        <v>1</v>
      </c>
      <c r="BC24" s="127" t="s">
        <v>176</v>
      </c>
      <c r="BD24" s="127" t="s">
        <v>87</v>
      </c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Z25" s="127" t="s">
        <v>177</v>
      </c>
      <c r="BA25" s="127" t="s">
        <v>178</v>
      </c>
      <c r="BB25" s="127" t="s">
        <v>1</v>
      </c>
      <c r="BC25" s="127" t="s">
        <v>7</v>
      </c>
      <c r="BD25" s="127" t="s">
        <v>87</v>
      </c>
    </row>
    <row r="26" s="2" customFormat="1" ht="18" customHeight="1">
      <c r="A26" s="37"/>
      <c r="B26" s="38"/>
      <c r="C26" s="37"/>
      <c r="D26" s="37"/>
      <c r="E26" s="26" t="s">
        <v>35</v>
      </c>
      <c r="F26" s="37"/>
      <c r="G26" s="37"/>
      <c r="H26" s="37"/>
      <c r="I26" s="31" t="s">
        <v>28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Z26" s="127" t="s">
        <v>179</v>
      </c>
      <c r="BA26" s="127" t="s">
        <v>180</v>
      </c>
      <c r="BB26" s="127" t="s">
        <v>1</v>
      </c>
      <c r="BC26" s="127" t="s">
        <v>7</v>
      </c>
      <c r="BD26" s="127" t="s">
        <v>87</v>
      </c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Z27" s="127" t="s">
        <v>181</v>
      </c>
      <c r="BA27" s="127" t="s">
        <v>182</v>
      </c>
      <c r="BB27" s="127" t="s">
        <v>1</v>
      </c>
      <c r="BC27" s="127" t="s">
        <v>183</v>
      </c>
      <c r="BD27" s="127" t="s">
        <v>87</v>
      </c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Z28" s="127" t="s">
        <v>184</v>
      </c>
      <c r="BA28" s="127" t="s">
        <v>185</v>
      </c>
      <c r="BB28" s="127" t="s">
        <v>1</v>
      </c>
      <c r="BC28" s="127" t="s">
        <v>186</v>
      </c>
      <c r="BD28" s="127" t="s">
        <v>87</v>
      </c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Z29" s="133" t="s">
        <v>187</v>
      </c>
      <c r="BA29" s="133" t="s">
        <v>188</v>
      </c>
      <c r="BB29" s="133" t="s">
        <v>1</v>
      </c>
      <c r="BC29" s="133" t="s">
        <v>189</v>
      </c>
      <c r="BD29" s="133" t="s">
        <v>87</v>
      </c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Z30" s="127" t="s">
        <v>190</v>
      </c>
      <c r="BA30" s="127" t="s">
        <v>191</v>
      </c>
      <c r="BB30" s="127" t="s">
        <v>1</v>
      </c>
      <c r="BC30" s="127" t="s">
        <v>192</v>
      </c>
      <c r="BD30" s="127" t="s">
        <v>87</v>
      </c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Z31" s="127" t="s">
        <v>193</v>
      </c>
      <c r="BA31" s="127" t="s">
        <v>194</v>
      </c>
      <c r="BB31" s="127" t="s">
        <v>1</v>
      </c>
      <c r="BC31" s="127" t="s">
        <v>195</v>
      </c>
      <c r="BD31" s="127" t="s">
        <v>87</v>
      </c>
    </row>
    <row r="32" s="2" customFormat="1" ht="25.44" customHeight="1">
      <c r="A32" s="37"/>
      <c r="B32" s="38"/>
      <c r="C32" s="37"/>
      <c r="D32" s="134" t="s">
        <v>37</v>
      </c>
      <c r="E32" s="37"/>
      <c r="F32" s="37"/>
      <c r="G32" s="37"/>
      <c r="H32" s="37"/>
      <c r="I32" s="37"/>
      <c r="J32" s="95">
        <f>ROUND(J143,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Z32" s="127" t="s">
        <v>196</v>
      </c>
      <c r="BA32" s="127" t="s">
        <v>197</v>
      </c>
      <c r="BB32" s="127" t="s">
        <v>1</v>
      </c>
      <c r="BC32" s="127" t="s">
        <v>198</v>
      </c>
      <c r="BD32" s="127" t="s">
        <v>87</v>
      </c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Z33" s="127" t="s">
        <v>199</v>
      </c>
      <c r="BA33" s="127" t="s">
        <v>200</v>
      </c>
      <c r="BB33" s="127" t="s">
        <v>1</v>
      </c>
      <c r="BC33" s="127" t="s">
        <v>201</v>
      </c>
      <c r="BD33" s="127" t="s">
        <v>87</v>
      </c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5" t="s">
        <v>41</v>
      </c>
      <c r="E35" s="31" t="s">
        <v>42</v>
      </c>
      <c r="F35" s="136">
        <f>ROUND((SUM(BE143:BE1209)),  0)</f>
        <v>0</v>
      </c>
      <c r="G35" s="37"/>
      <c r="H35" s="37"/>
      <c r="I35" s="137">
        <v>0.20999999999999999</v>
      </c>
      <c r="J35" s="136">
        <f>ROUND(((SUM(BE143:BE1209))*I35),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6">
        <f>ROUND((SUM(BF143:BF1209)),  0)</f>
        <v>0</v>
      </c>
      <c r="G36" s="37"/>
      <c r="H36" s="37"/>
      <c r="I36" s="137">
        <v>0.14999999999999999</v>
      </c>
      <c r="J36" s="136">
        <f>ROUND(((SUM(BF143:BF1209))*I36),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6">
        <f>ROUND((SUM(BG143:BG1209)),  0)</f>
        <v>0</v>
      </c>
      <c r="G37" s="37"/>
      <c r="H37" s="37"/>
      <c r="I37" s="137">
        <v>0.20999999999999999</v>
      </c>
      <c r="J37" s="13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6">
        <f>ROUND((SUM(BH143:BH1209)),  0)</f>
        <v>0</v>
      </c>
      <c r="G38" s="37"/>
      <c r="H38" s="37"/>
      <c r="I38" s="137">
        <v>0.14999999999999999</v>
      </c>
      <c r="J38" s="136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6">
        <f>ROUND((SUM(BI143:BI1209)),  0)</f>
        <v>0</v>
      </c>
      <c r="G39" s="37"/>
      <c r="H39" s="37"/>
      <c r="I39" s="137">
        <v>0</v>
      </c>
      <c r="J39" s="136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47</v>
      </c>
      <c r="E41" s="80"/>
      <c r="F41" s="80"/>
      <c r="G41" s="140" t="s">
        <v>48</v>
      </c>
      <c r="H41" s="141" t="s">
        <v>49</v>
      </c>
      <c r="I41" s="80"/>
      <c r="J41" s="142">
        <f>SUM(J32:J39)</f>
        <v>0</v>
      </c>
      <c r="K41" s="143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4" t="s">
        <v>53</v>
      </c>
      <c r="G61" s="57" t="s">
        <v>52</v>
      </c>
      <c r="H61" s="40"/>
      <c r="I61" s="40"/>
      <c r="J61" s="14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4" t="s">
        <v>53</v>
      </c>
      <c r="G76" s="57" t="s">
        <v>52</v>
      </c>
      <c r="H76" s="40"/>
      <c r="I76" s="40"/>
      <c r="J76" s="14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Rekonstrukce budovy azylového domu Žofie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122</v>
      </c>
      <c r="L86" s="21"/>
    </row>
    <row r="87" s="2" customFormat="1" ht="16.5" customHeight="1">
      <c r="A87" s="37"/>
      <c r="B87" s="38"/>
      <c r="C87" s="37"/>
      <c r="D87" s="37"/>
      <c r="E87" s="129" t="s">
        <v>126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130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a - Stavební část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Bezručova 1006, Dvůr Králové n.L.</v>
      </c>
      <c r="G91" s="37"/>
      <c r="H91" s="37"/>
      <c r="I91" s="31" t="s">
        <v>23</v>
      </c>
      <c r="J91" s="68" t="str">
        <f>IF(J14="","",J14)</f>
        <v>29. 8. 2020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Město Dvůr Králové n.L., nám. TGM 68, D.K.n.L.</v>
      </c>
      <c r="G93" s="37"/>
      <c r="H93" s="37"/>
      <c r="I93" s="31" t="s">
        <v>31</v>
      </c>
      <c r="J93" s="35" t="str">
        <f>E23</f>
        <v>Projektis spol. s 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6" t="s">
        <v>203</v>
      </c>
      <c r="D96" s="138"/>
      <c r="E96" s="138"/>
      <c r="F96" s="138"/>
      <c r="G96" s="138"/>
      <c r="H96" s="138"/>
      <c r="I96" s="138"/>
      <c r="J96" s="147" t="s">
        <v>204</v>
      </c>
      <c r="K96" s="138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8" t="s">
        <v>205</v>
      </c>
      <c r="D98" s="37"/>
      <c r="E98" s="37"/>
      <c r="F98" s="37"/>
      <c r="G98" s="37"/>
      <c r="H98" s="37"/>
      <c r="I98" s="37"/>
      <c r="J98" s="95">
        <f>J143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206</v>
      </c>
    </row>
    <row r="99" s="9" customFormat="1" ht="24.96" customHeight="1">
      <c r="A99" s="9"/>
      <c r="B99" s="149"/>
      <c r="C99" s="9"/>
      <c r="D99" s="150" t="s">
        <v>207</v>
      </c>
      <c r="E99" s="151"/>
      <c r="F99" s="151"/>
      <c r="G99" s="151"/>
      <c r="H99" s="151"/>
      <c r="I99" s="151"/>
      <c r="J99" s="152">
        <f>J144</f>
        <v>0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208</v>
      </c>
      <c r="E100" s="155"/>
      <c r="F100" s="155"/>
      <c r="G100" s="155"/>
      <c r="H100" s="155"/>
      <c r="I100" s="155"/>
      <c r="J100" s="156">
        <f>J145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209</v>
      </c>
      <c r="E101" s="155"/>
      <c r="F101" s="155"/>
      <c r="G101" s="155"/>
      <c r="H101" s="155"/>
      <c r="I101" s="155"/>
      <c r="J101" s="156">
        <f>J208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210</v>
      </c>
      <c r="E102" s="155"/>
      <c r="F102" s="155"/>
      <c r="G102" s="155"/>
      <c r="H102" s="155"/>
      <c r="I102" s="155"/>
      <c r="J102" s="156">
        <f>J248</f>
        <v>0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211</v>
      </c>
      <c r="E103" s="155"/>
      <c r="F103" s="155"/>
      <c r="G103" s="155"/>
      <c r="H103" s="155"/>
      <c r="I103" s="155"/>
      <c r="J103" s="156">
        <f>J545</f>
        <v>0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212</v>
      </c>
      <c r="E104" s="155"/>
      <c r="F104" s="155"/>
      <c r="G104" s="155"/>
      <c r="H104" s="155"/>
      <c r="I104" s="155"/>
      <c r="J104" s="156">
        <f>J670</f>
        <v>0</v>
      </c>
      <c r="K104" s="10"/>
      <c r="L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213</v>
      </c>
      <c r="E105" s="155"/>
      <c r="F105" s="155"/>
      <c r="G105" s="155"/>
      <c r="H105" s="155"/>
      <c r="I105" s="155"/>
      <c r="J105" s="156">
        <f>J680</f>
        <v>0</v>
      </c>
      <c r="K105" s="10"/>
      <c r="L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9"/>
      <c r="C106" s="9"/>
      <c r="D106" s="150" t="s">
        <v>214</v>
      </c>
      <c r="E106" s="151"/>
      <c r="F106" s="151"/>
      <c r="G106" s="151"/>
      <c r="H106" s="151"/>
      <c r="I106" s="151"/>
      <c r="J106" s="152">
        <f>J682</f>
        <v>0</v>
      </c>
      <c r="K106" s="9"/>
      <c r="L106" s="14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3"/>
      <c r="C107" s="10"/>
      <c r="D107" s="154" t="s">
        <v>215</v>
      </c>
      <c r="E107" s="155"/>
      <c r="F107" s="155"/>
      <c r="G107" s="155"/>
      <c r="H107" s="155"/>
      <c r="I107" s="155"/>
      <c r="J107" s="156">
        <f>J683</f>
        <v>0</v>
      </c>
      <c r="K107" s="10"/>
      <c r="L107" s="15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3"/>
      <c r="C108" s="10"/>
      <c r="D108" s="154" t="s">
        <v>216</v>
      </c>
      <c r="E108" s="155"/>
      <c r="F108" s="155"/>
      <c r="G108" s="155"/>
      <c r="H108" s="155"/>
      <c r="I108" s="155"/>
      <c r="J108" s="156">
        <f>J710</f>
        <v>0</v>
      </c>
      <c r="K108" s="10"/>
      <c r="L108" s="15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3"/>
      <c r="C109" s="10"/>
      <c r="D109" s="154" t="s">
        <v>217</v>
      </c>
      <c r="E109" s="155"/>
      <c r="F109" s="155"/>
      <c r="G109" s="155"/>
      <c r="H109" s="155"/>
      <c r="I109" s="155"/>
      <c r="J109" s="156">
        <f>J720</f>
        <v>0</v>
      </c>
      <c r="K109" s="10"/>
      <c r="L109" s="15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3"/>
      <c r="C110" s="10"/>
      <c r="D110" s="154" t="s">
        <v>218</v>
      </c>
      <c r="E110" s="155"/>
      <c r="F110" s="155"/>
      <c r="G110" s="155"/>
      <c r="H110" s="155"/>
      <c r="I110" s="155"/>
      <c r="J110" s="156">
        <f>J749</f>
        <v>0</v>
      </c>
      <c r="K110" s="10"/>
      <c r="L110" s="15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3"/>
      <c r="C111" s="10"/>
      <c r="D111" s="154" t="s">
        <v>219</v>
      </c>
      <c r="E111" s="155"/>
      <c r="F111" s="155"/>
      <c r="G111" s="155"/>
      <c r="H111" s="155"/>
      <c r="I111" s="155"/>
      <c r="J111" s="156">
        <f>J774</f>
        <v>0</v>
      </c>
      <c r="K111" s="10"/>
      <c r="L111" s="15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3"/>
      <c r="C112" s="10"/>
      <c r="D112" s="154" t="s">
        <v>220</v>
      </c>
      <c r="E112" s="155"/>
      <c r="F112" s="155"/>
      <c r="G112" s="155"/>
      <c r="H112" s="155"/>
      <c r="I112" s="155"/>
      <c r="J112" s="156">
        <f>J825</f>
        <v>0</v>
      </c>
      <c r="K112" s="10"/>
      <c r="L112" s="15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3"/>
      <c r="C113" s="10"/>
      <c r="D113" s="154" t="s">
        <v>221</v>
      </c>
      <c r="E113" s="155"/>
      <c r="F113" s="155"/>
      <c r="G113" s="155"/>
      <c r="H113" s="155"/>
      <c r="I113" s="155"/>
      <c r="J113" s="156">
        <f>J843</f>
        <v>0</v>
      </c>
      <c r="K113" s="10"/>
      <c r="L113" s="15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3"/>
      <c r="C114" s="10"/>
      <c r="D114" s="154" t="s">
        <v>222</v>
      </c>
      <c r="E114" s="155"/>
      <c r="F114" s="155"/>
      <c r="G114" s="155"/>
      <c r="H114" s="155"/>
      <c r="I114" s="155"/>
      <c r="J114" s="156">
        <f>J947</f>
        <v>0</v>
      </c>
      <c r="K114" s="10"/>
      <c r="L114" s="15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3"/>
      <c r="C115" s="10"/>
      <c r="D115" s="154" t="s">
        <v>223</v>
      </c>
      <c r="E115" s="155"/>
      <c r="F115" s="155"/>
      <c r="G115" s="155"/>
      <c r="H115" s="155"/>
      <c r="I115" s="155"/>
      <c r="J115" s="156">
        <f>J973</f>
        <v>0</v>
      </c>
      <c r="K115" s="10"/>
      <c r="L115" s="15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3"/>
      <c r="C116" s="10"/>
      <c r="D116" s="154" t="s">
        <v>224</v>
      </c>
      <c r="E116" s="155"/>
      <c r="F116" s="155"/>
      <c r="G116" s="155"/>
      <c r="H116" s="155"/>
      <c r="I116" s="155"/>
      <c r="J116" s="156">
        <f>J1019</f>
        <v>0</v>
      </c>
      <c r="K116" s="10"/>
      <c r="L116" s="15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3"/>
      <c r="C117" s="10"/>
      <c r="D117" s="154" t="s">
        <v>225</v>
      </c>
      <c r="E117" s="155"/>
      <c r="F117" s="155"/>
      <c r="G117" s="155"/>
      <c r="H117" s="155"/>
      <c r="I117" s="155"/>
      <c r="J117" s="156">
        <f>J1061</f>
        <v>0</v>
      </c>
      <c r="K117" s="10"/>
      <c r="L117" s="15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3"/>
      <c r="C118" s="10"/>
      <c r="D118" s="154" t="s">
        <v>226</v>
      </c>
      <c r="E118" s="155"/>
      <c r="F118" s="155"/>
      <c r="G118" s="155"/>
      <c r="H118" s="155"/>
      <c r="I118" s="155"/>
      <c r="J118" s="156">
        <f>J1144</f>
        <v>0</v>
      </c>
      <c r="K118" s="10"/>
      <c r="L118" s="15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3"/>
      <c r="C119" s="10"/>
      <c r="D119" s="154" t="s">
        <v>227</v>
      </c>
      <c r="E119" s="155"/>
      <c r="F119" s="155"/>
      <c r="G119" s="155"/>
      <c r="H119" s="155"/>
      <c r="I119" s="155"/>
      <c r="J119" s="156">
        <f>J1180</f>
        <v>0</v>
      </c>
      <c r="K119" s="10"/>
      <c r="L119" s="15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3"/>
      <c r="C120" s="10"/>
      <c r="D120" s="154" t="s">
        <v>228</v>
      </c>
      <c r="E120" s="155"/>
      <c r="F120" s="155"/>
      <c r="G120" s="155"/>
      <c r="H120" s="155"/>
      <c r="I120" s="155"/>
      <c r="J120" s="156">
        <f>J1204</f>
        <v>0</v>
      </c>
      <c r="K120" s="10"/>
      <c r="L120" s="15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49"/>
      <c r="C121" s="9"/>
      <c r="D121" s="150" t="s">
        <v>229</v>
      </c>
      <c r="E121" s="151"/>
      <c r="F121" s="151"/>
      <c r="G121" s="151"/>
      <c r="H121" s="151"/>
      <c r="I121" s="151"/>
      <c r="J121" s="152">
        <f>J1207</f>
        <v>0</v>
      </c>
      <c r="K121" s="9"/>
      <c r="L121" s="14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59"/>
      <c r="C123" s="60"/>
      <c r="D123" s="60"/>
      <c r="E123" s="60"/>
      <c r="F123" s="60"/>
      <c r="G123" s="60"/>
      <c r="H123" s="60"/>
      <c r="I123" s="60"/>
      <c r="J123" s="60"/>
      <c r="K123" s="60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7" s="2" customFormat="1" ht="6.96" customHeight="1">
      <c r="A127" s="37"/>
      <c r="B127" s="61"/>
      <c r="C127" s="62"/>
      <c r="D127" s="62"/>
      <c r="E127" s="62"/>
      <c r="F127" s="62"/>
      <c r="G127" s="62"/>
      <c r="H127" s="62"/>
      <c r="I127" s="62"/>
      <c r="J127" s="62"/>
      <c r="K127" s="62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4.96" customHeight="1">
      <c r="A128" s="37"/>
      <c r="B128" s="38"/>
      <c r="C128" s="22" t="s">
        <v>230</v>
      </c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17</v>
      </c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6.5" customHeight="1">
      <c r="A131" s="37"/>
      <c r="B131" s="38"/>
      <c r="C131" s="37"/>
      <c r="D131" s="37"/>
      <c r="E131" s="129" t="str">
        <f>E7</f>
        <v>Rekonstrukce budovy azylového domu Žofie</v>
      </c>
      <c r="F131" s="31"/>
      <c r="G131" s="31"/>
      <c r="H131" s="31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" customFormat="1" ht="12" customHeight="1">
      <c r="B132" s="21"/>
      <c r="C132" s="31" t="s">
        <v>122</v>
      </c>
      <c r="L132" s="21"/>
    </row>
    <row r="133" s="2" customFormat="1" ht="16.5" customHeight="1">
      <c r="A133" s="37"/>
      <c r="B133" s="38"/>
      <c r="C133" s="37"/>
      <c r="D133" s="37"/>
      <c r="E133" s="129" t="s">
        <v>126</v>
      </c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130</v>
      </c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6.5" customHeight="1">
      <c r="A135" s="37"/>
      <c r="B135" s="38"/>
      <c r="C135" s="37"/>
      <c r="D135" s="37"/>
      <c r="E135" s="66" t="str">
        <f>E11</f>
        <v>a - Stavební část</v>
      </c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7"/>
      <c r="D136" s="37"/>
      <c r="E136" s="37"/>
      <c r="F136" s="37"/>
      <c r="G136" s="37"/>
      <c r="H136" s="37"/>
      <c r="I136" s="37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2" customHeight="1">
      <c r="A137" s="37"/>
      <c r="B137" s="38"/>
      <c r="C137" s="31" t="s">
        <v>21</v>
      </c>
      <c r="D137" s="37"/>
      <c r="E137" s="37"/>
      <c r="F137" s="26" t="str">
        <f>F14</f>
        <v>Bezručova 1006, Dvůr Králové n.L.</v>
      </c>
      <c r="G137" s="37"/>
      <c r="H137" s="37"/>
      <c r="I137" s="31" t="s">
        <v>23</v>
      </c>
      <c r="J137" s="68" t="str">
        <f>IF(J14="","",J14)</f>
        <v>29. 8. 2020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40.05" customHeight="1">
      <c r="A139" s="37"/>
      <c r="B139" s="38"/>
      <c r="C139" s="31" t="s">
        <v>25</v>
      </c>
      <c r="D139" s="37"/>
      <c r="E139" s="37"/>
      <c r="F139" s="26" t="str">
        <f>E17</f>
        <v>Město Dvůr Králové n.L., nám. TGM 68, D.K.n.L.</v>
      </c>
      <c r="G139" s="37"/>
      <c r="H139" s="37"/>
      <c r="I139" s="31" t="s">
        <v>31</v>
      </c>
      <c r="J139" s="35" t="str">
        <f>E23</f>
        <v>Projektis spol. s r.o., Legionářská 562, D.K.n.L.</v>
      </c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5.15" customHeight="1">
      <c r="A140" s="37"/>
      <c r="B140" s="38"/>
      <c r="C140" s="31" t="s">
        <v>29</v>
      </c>
      <c r="D140" s="37"/>
      <c r="E140" s="37"/>
      <c r="F140" s="26" t="str">
        <f>IF(E20="","",E20)</f>
        <v>Vyplň údaj</v>
      </c>
      <c r="G140" s="37"/>
      <c r="H140" s="37"/>
      <c r="I140" s="31" t="s">
        <v>34</v>
      </c>
      <c r="J140" s="35" t="str">
        <f>E26</f>
        <v>ing. V. Švehla</v>
      </c>
      <c r="K140" s="37"/>
      <c r="L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0.32" customHeight="1">
      <c r="A141" s="37"/>
      <c r="B141" s="38"/>
      <c r="C141" s="37"/>
      <c r="D141" s="37"/>
      <c r="E141" s="37"/>
      <c r="F141" s="37"/>
      <c r="G141" s="37"/>
      <c r="H141" s="37"/>
      <c r="I141" s="37"/>
      <c r="J141" s="37"/>
      <c r="K141" s="37"/>
      <c r="L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11" customFormat="1" ht="29.28" customHeight="1">
      <c r="A142" s="157"/>
      <c r="B142" s="158"/>
      <c r="C142" s="159" t="s">
        <v>231</v>
      </c>
      <c r="D142" s="160" t="s">
        <v>62</v>
      </c>
      <c r="E142" s="160" t="s">
        <v>58</v>
      </c>
      <c r="F142" s="160" t="s">
        <v>59</v>
      </c>
      <c r="G142" s="160" t="s">
        <v>232</v>
      </c>
      <c r="H142" s="160" t="s">
        <v>233</v>
      </c>
      <c r="I142" s="160" t="s">
        <v>234</v>
      </c>
      <c r="J142" s="160" t="s">
        <v>204</v>
      </c>
      <c r="K142" s="161" t="s">
        <v>235</v>
      </c>
      <c r="L142" s="162"/>
      <c r="M142" s="85" t="s">
        <v>1</v>
      </c>
      <c r="N142" s="86" t="s">
        <v>41</v>
      </c>
      <c r="O142" s="86" t="s">
        <v>236</v>
      </c>
      <c r="P142" s="86" t="s">
        <v>237</v>
      </c>
      <c r="Q142" s="86" t="s">
        <v>238</v>
      </c>
      <c r="R142" s="86" t="s">
        <v>239</v>
      </c>
      <c r="S142" s="86" t="s">
        <v>240</v>
      </c>
      <c r="T142" s="87" t="s">
        <v>241</v>
      </c>
      <c r="U142" s="157"/>
      <c r="V142" s="157"/>
      <c r="W142" s="157"/>
      <c r="X142" s="157"/>
      <c r="Y142" s="157"/>
      <c r="Z142" s="157"/>
      <c r="AA142" s="157"/>
      <c r="AB142" s="157"/>
      <c r="AC142" s="157"/>
      <c r="AD142" s="157"/>
      <c r="AE142" s="157"/>
    </row>
    <row r="143" s="2" customFormat="1" ht="22.8" customHeight="1">
      <c r="A143" s="37"/>
      <c r="B143" s="38"/>
      <c r="C143" s="92" t="s">
        <v>242</v>
      </c>
      <c r="D143" s="37"/>
      <c r="E143" s="37"/>
      <c r="F143" s="37"/>
      <c r="G143" s="37"/>
      <c r="H143" s="37"/>
      <c r="I143" s="37"/>
      <c r="J143" s="163">
        <f>BK143</f>
        <v>0</v>
      </c>
      <c r="K143" s="37"/>
      <c r="L143" s="38"/>
      <c r="M143" s="88"/>
      <c r="N143" s="72"/>
      <c r="O143" s="89"/>
      <c r="P143" s="164">
        <f>P144+P682+P1207</f>
        <v>0</v>
      </c>
      <c r="Q143" s="89"/>
      <c r="R143" s="164">
        <f>R144+R682+R1207</f>
        <v>201.67995109642033</v>
      </c>
      <c r="S143" s="89"/>
      <c r="T143" s="165">
        <f>T144+T682+T1207</f>
        <v>189.92694609999998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76</v>
      </c>
      <c r="AU143" s="18" t="s">
        <v>206</v>
      </c>
      <c r="BK143" s="166">
        <f>BK144+BK682+BK1207</f>
        <v>0</v>
      </c>
    </row>
    <row r="144" s="12" customFormat="1" ht="25.92" customHeight="1">
      <c r="A144" s="12"/>
      <c r="B144" s="167"/>
      <c r="C144" s="12"/>
      <c r="D144" s="168" t="s">
        <v>76</v>
      </c>
      <c r="E144" s="169" t="s">
        <v>243</v>
      </c>
      <c r="F144" s="169" t="s">
        <v>244</v>
      </c>
      <c r="G144" s="12"/>
      <c r="H144" s="12"/>
      <c r="I144" s="170"/>
      <c r="J144" s="171">
        <f>BK144</f>
        <v>0</v>
      </c>
      <c r="K144" s="12"/>
      <c r="L144" s="167"/>
      <c r="M144" s="172"/>
      <c r="N144" s="173"/>
      <c r="O144" s="173"/>
      <c r="P144" s="174">
        <f>P145+P208+P248+P545+P670+P680</f>
        <v>0</v>
      </c>
      <c r="Q144" s="173"/>
      <c r="R144" s="174">
        <f>R145+R208+R248+R545+R670+R680</f>
        <v>167.41033517716431</v>
      </c>
      <c r="S144" s="173"/>
      <c r="T144" s="175">
        <f>T145+T208+T248+T545+T670+T680</f>
        <v>176.57127209999999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8" t="s">
        <v>8</v>
      </c>
      <c r="AT144" s="176" t="s">
        <v>76</v>
      </c>
      <c r="AU144" s="176" t="s">
        <v>77</v>
      </c>
      <c r="AY144" s="168" t="s">
        <v>245</v>
      </c>
      <c r="BK144" s="177">
        <f>BK145+BK208+BK248+BK545+BK670+BK680</f>
        <v>0</v>
      </c>
    </row>
    <row r="145" s="12" customFormat="1" ht="22.8" customHeight="1">
      <c r="A145" s="12"/>
      <c r="B145" s="167"/>
      <c r="C145" s="12"/>
      <c r="D145" s="168" t="s">
        <v>76</v>
      </c>
      <c r="E145" s="178" t="s">
        <v>246</v>
      </c>
      <c r="F145" s="178" t="s">
        <v>247</v>
      </c>
      <c r="G145" s="12"/>
      <c r="H145" s="12"/>
      <c r="I145" s="170"/>
      <c r="J145" s="179">
        <f>BK145</f>
        <v>0</v>
      </c>
      <c r="K145" s="12"/>
      <c r="L145" s="167"/>
      <c r="M145" s="172"/>
      <c r="N145" s="173"/>
      <c r="O145" s="173"/>
      <c r="P145" s="174">
        <f>SUM(P146:P207)</f>
        <v>0</v>
      </c>
      <c r="Q145" s="173"/>
      <c r="R145" s="174">
        <f>SUM(R146:R207)</f>
        <v>51.15956362</v>
      </c>
      <c r="S145" s="173"/>
      <c r="T145" s="175">
        <f>SUM(T146:T207)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8" t="s">
        <v>8</v>
      </c>
      <c r="AT145" s="176" t="s">
        <v>76</v>
      </c>
      <c r="AU145" s="176" t="s">
        <v>8</v>
      </c>
      <c r="AY145" s="168" t="s">
        <v>245</v>
      </c>
      <c r="BK145" s="177">
        <f>SUM(BK146:BK207)</f>
        <v>0</v>
      </c>
    </row>
    <row r="146" s="2" customFormat="1" ht="24.15" customHeight="1">
      <c r="A146" s="37"/>
      <c r="B146" s="180"/>
      <c r="C146" s="181" t="s">
        <v>8</v>
      </c>
      <c r="D146" s="181" t="s">
        <v>248</v>
      </c>
      <c r="E146" s="182" t="s">
        <v>249</v>
      </c>
      <c r="F146" s="183" t="s">
        <v>250</v>
      </c>
      <c r="G146" s="184" t="s">
        <v>251</v>
      </c>
      <c r="H146" s="185">
        <v>5.0119999999999996</v>
      </c>
      <c r="I146" s="186"/>
      <c r="J146" s="187">
        <f>ROUND(I146*H146,0)</f>
        <v>0</v>
      </c>
      <c r="K146" s="183" t="s">
        <v>252</v>
      </c>
      <c r="L146" s="38"/>
      <c r="M146" s="188" t="s">
        <v>1</v>
      </c>
      <c r="N146" s="189" t="s">
        <v>43</v>
      </c>
      <c r="O146" s="76"/>
      <c r="P146" s="190">
        <f>O146*H146</f>
        <v>0</v>
      </c>
      <c r="Q146" s="190">
        <v>1.8775</v>
      </c>
      <c r="R146" s="190">
        <f>Q146*H146</f>
        <v>9.410029999999999</v>
      </c>
      <c r="S146" s="190">
        <v>0</v>
      </c>
      <c r="T146" s="19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2" t="s">
        <v>253</v>
      </c>
      <c r="AT146" s="192" t="s">
        <v>248</v>
      </c>
      <c r="AU146" s="192" t="s">
        <v>87</v>
      </c>
      <c r="AY146" s="18" t="s">
        <v>245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87</v>
      </c>
      <c r="BK146" s="193">
        <f>ROUND(I146*H146,0)</f>
        <v>0</v>
      </c>
      <c r="BL146" s="18" t="s">
        <v>253</v>
      </c>
      <c r="BM146" s="192" t="s">
        <v>254</v>
      </c>
    </row>
    <row r="147" s="13" customFormat="1">
      <c r="A147" s="13"/>
      <c r="B147" s="194"/>
      <c r="C147" s="13"/>
      <c r="D147" s="195" t="s">
        <v>255</v>
      </c>
      <c r="E147" s="196" t="s">
        <v>1</v>
      </c>
      <c r="F147" s="197" t="s">
        <v>256</v>
      </c>
      <c r="G147" s="13"/>
      <c r="H147" s="198">
        <v>0.63</v>
      </c>
      <c r="I147" s="199"/>
      <c r="J147" s="13"/>
      <c r="K147" s="13"/>
      <c r="L147" s="194"/>
      <c r="M147" s="200"/>
      <c r="N147" s="201"/>
      <c r="O147" s="201"/>
      <c r="P147" s="201"/>
      <c r="Q147" s="201"/>
      <c r="R147" s="201"/>
      <c r="S147" s="201"/>
      <c r="T147" s="20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6" t="s">
        <v>255</v>
      </c>
      <c r="AU147" s="196" t="s">
        <v>87</v>
      </c>
      <c r="AV147" s="13" t="s">
        <v>87</v>
      </c>
      <c r="AW147" s="13" t="s">
        <v>33</v>
      </c>
      <c r="AX147" s="13" t="s">
        <v>77</v>
      </c>
      <c r="AY147" s="196" t="s">
        <v>245</v>
      </c>
    </row>
    <row r="148" s="13" customFormat="1">
      <c r="A148" s="13"/>
      <c r="B148" s="194"/>
      <c r="C148" s="13"/>
      <c r="D148" s="195" t="s">
        <v>255</v>
      </c>
      <c r="E148" s="196" t="s">
        <v>1</v>
      </c>
      <c r="F148" s="197" t="s">
        <v>257</v>
      </c>
      <c r="G148" s="13"/>
      <c r="H148" s="198">
        <v>0.63</v>
      </c>
      <c r="I148" s="199"/>
      <c r="J148" s="13"/>
      <c r="K148" s="13"/>
      <c r="L148" s="194"/>
      <c r="M148" s="200"/>
      <c r="N148" s="201"/>
      <c r="O148" s="201"/>
      <c r="P148" s="201"/>
      <c r="Q148" s="201"/>
      <c r="R148" s="201"/>
      <c r="S148" s="201"/>
      <c r="T148" s="20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6" t="s">
        <v>255</v>
      </c>
      <c r="AU148" s="196" t="s">
        <v>87</v>
      </c>
      <c r="AV148" s="13" t="s">
        <v>87</v>
      </c>
      <c r="AW148" s="13" t="s">
        <v>33</v>
      </c>
      <c r="AX148" s="13" t="s">
        <v>77</v>
      </c>
      <c r="AY148" s="196" t="s">
        <v>245</v>
      </c>
    </row>
    <row r="149" s="13" customFormat="1">
      <c r="A149" s="13"/>
      <c r="B149" s="194"/>
      <c r="C149" s="13"/>
      <c r="D149" s="195" t="s">
        <v>255</v>
      </c>
      <c r="E149" s="196" t="s">
        <v>1</v>
      </c>
      <c r="F149" s="197" t="s">
        <v>258</v>
      </c>
      <c r="G149" s="13"/>
      <c r="H149" s="198">
        <v>2.835</v>
      </c>
      <c r="I149" s="199"/>
      <c r="J149" s="13"/>
      <c r="K149" s="13"/>
      <c r="L149" s="194"/>
      <c r="M149" s="200"/>
      <c r="N149" s="201"/>
      <c r="O149" s="201"/>
      <c r="P149" s="201"/>
      <c r="Q149" s="201"/>
      <c r="R149" s="201"/>
      <c r="S149" s="201"/>
      <c r="T149" s="20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6" t="s">
        <v>255</v>
      </c>
      <c r="AU149" s="196" t="s">
        <v>87</v>
      </c>
      <c r="AV149" s="13" t="s">
        <v>87</v>
      </c>
      <c r="AW149" s="13" t="s">
        <v>33</v>
      </c>
      <c r="AX149" s="13" t="s">
        <v>77</v>
      </c>
      <c r="AY149" s="196" t="s">
        <v>245</v>
      </c>
    </row>
    <row r="150" s="13" customFormat="1">
      <c r="A150" s="13"/>
      <c r="B150" s="194"/>
      <c r="C150" s="13"/>
      <c r="D150" s="195" t="s">
        <v>255</v>
      </c>
      <c r="E150" s="196" t="s">
        <v>1</v>
      </c>
      <c r="F150" s="197" t="s">
        <v>259</v>
      </c>
      <c r="G150" s="13"/>
      <c r="H150" s="198">
        <v>0.91700000000000004</v>
      </c>
      <c r="I150" s="199"/>
      <c r="J150" s="13"/>
      <c r="K150" s="13"/>
      <c r="L150" s="194"/>
      <c r="M150" s="200"/>
      <c r="N150" s="201"/>
      <c r="O150" s="201"/>
      <c r="P150" s="201"/>
      <c r="Q150" s="201"/>
      <c r="R150" s="201"/>
      <c r="S150" s="201"/>
      <c r="T150" s="20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6" t="s">
        <v>255</v>
      </c>
      <c r="AU150" s="196" t="s">
        <v>87</v>
      </c>
      <c r="AV150" s="13" t="s">
        <v>87</v>
      </c>
      <c r="AW150" s="13" t="s">
        <v>33</v>
      </c>
      <c r="AX150" s="13" t="s">
        <v>77</v>
      </c>
      <c r="AY150" s="196" t="s">
        <v>245</v>
      </c>
    </row>
    <row r="151" s="14" customFormat="1">
      <c r="A151" s="14"/>
      <c r="B151" s="203"/>
      <c r="C151" s="14"/>
      <c r="D151" s="195" t="s">
        <v>255</v>
      </c>
      <c r="E151" s="204" t="s">
        <v>1</v>
      </c>
      <c r="F151" s="205" t="s">
        <v>260</v>
      </c>
      <c r="G151" s="14"/>
      <c r="H151" s="206">
        <v>5.0119999999999996</v>
      </c>
      <c r="I151" s="207"/>
      <c r="J151" s="14"/>
      <c r="K151" s="14"/>
      <c r="L151" s="203"/>
      <c r="M151" s="208"/>
      <c r="N151" s="209"/>
      <c r="O151" s="209"/>
      <c r="P151" s="209"/>
      <c r="Q151" s="209"/>
      <c r="R151" s="209"/>
      <c r="S151" s="209"/>
      <c r="T151" s="21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4" t="s">
        <v>255</v>
      </c>
      <c r="AU151" s="204" t="s">
        <v>87</v>
      </c>
      <c r="AV151" s="14" t="s">
        <v>246</v>
      </c>
      <c r="AW151" s="14" t="s">
        <v>33</v>
      </c>
      <c r="AX151" s="14" t="s">
        <v>8</v>
      </c>
      <c r="AY151" s="204" t="s">
        <v>245</v>
      </c>
    </row>
    <row r="152" s="2" customFormat="1" ht="24.15" customHeight="1">
      <c r="A152" s="37"/>
      <c r="B152" s="180"/>
      <c r="C152" s="181" t="s">
        <v>87</v>
      </c>
      <c r="D152" s="181" t="s">
        <v>248</v>
      </c>
      <c r="E152" s="182" t="s">
        <v>261</v>
      </c>
      <c r="F152" s="183" t="s">
        <v>262</v>
      </c>
      <c r="G152" s="184" t="s">
        <v>263</v>
      </c>
      <c r="H152" s="185">
        <v>64.290000000000006</v>
      </c>
      <c r="I152" s="186"/>
      <c r="J152" s="187">
        <f>ROUND(I152*H152,0)</f>
        <v>0</v>
      </c>
      <c r="K152" s="183" t="s">
        <v>264</v>
      </c>
      <c r="L152" s="38"/>
      <c r="M152" s="188" t="s">
        <v>1</v>
      </c>
      <c r="N152" s="189" t="s">
        <v>43</v>
      </c>
      <c r="O152" s="76"/>
      <c r="P152" s="190">
        <f>O152*H152</f>
        <v>0</v>
      </c>
      <c r="Q152" s="190">
        <v>0.27123199999999997</v>
      </c>
      <c r="R152" s="190">
        <f>Q152*H152</f>
        <v>17.43750528</v>
      </c>
      <c r="S152" s="190">
        <v>0</v>
      </c>
      <c r="T152" s="19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2" t="s">
        <v>253</v>
      </c>
      <c r="AT152" s="192" t="s">
        <v>248</v>
      </c>
      <c r="AU152" s="192" t="s">
        <v>87</v>
      </c>
      <c r="AY152" s="18" t="s">
        <v>245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87</v>
      </c>
      <c r="BK152" s="193">
        <f>ROUND(I152*H152,0)</f>
        <v>0</v>
      </c>
      <c r="BL152" s="18" t="s">
        <v>253</v>
      </c>
      <c r="BM152" s="192" t="s">
        <v>265</v>
      </c>
    </row>
    <row r="153" s="13" customFormat="1">
      <c r="A153" s="13"/>
      <c r="B153" s="194"/>
      <c r="C153" s="13"/>
      <c r="D153" s="195" t="s">
        <v>255</v>
      </c>
      <c r="E153" s="196" t="s">
        <v>1</v>
      </c>
      <c r="F153" s="197" t="s">
        <v>266</v>
      </c>
      <c r="G153" s="13"/>
      <c r="H153" s="198">
        <v>44.100000000000001</v>
      </c>
      <c r="I153" s="199"/>
      <c r="J153" s="13"/>
      <c r="K153" s="13"/>
      <c r="L153" s="194"/>
      <c r="M153" s="200"/>
      <c r="N153" s="201"/>
      <c r="O153" s="201"/>
      <c r="P153" s="201"/>
      <c r="Q153" s="201"/>
      <c r="R153" s="201"/>
      <c r="S153" s="201"/>
      <c r="T153" s="20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6" t="s">
        <v>255</v>
      </c>
      <c r="AU153" s="196" t="s">
        <v>87</v>
      </c>
      <c r="AV153" s="13" t="s">
        <v>87</v>
      </c>
      <c r="AW153" s="13" t="s">
        <v>33</v>
      </c>
      <c r="AX153" s="13" t="s">
        <v>77</v>
      </c>
      <c r="AY153" s="196" t="s">
        <v>245</v>
      </c>
    </row>
    <row r="154" s="13" customFormat="1">
      <c r="A154" s="13"/>
      <c r="B154" s="194"/>
      <c r="C154" s="13"/>
      <c r="D154" s="195" t="s">
        <v>255</v>
      </c>
      <c r="E154" s="196" t="s">
        <v>1</v>
      </c>
      <c r="F154" s="197" t="s">
        <v>267</v>
      </c>
      <c r="G154" s="13"/>
      <c r="H154" s="198">
        <v>-2.73</v>
      </c>
      <c r="I154" s="199"/>
      <c r="J154" s="13"/>
      <c r="K154" s="13"/>
      <c r="L154" s="194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255</v>
      </c>
      <c r="AU154" s="196" t="s">
        <v>87</v>
      </c>
      <c r="AV154" s="13" t="s">
        <v>87</v>
      </c>
      <c r="AW154" s="13" t="s">
        <v>33</v>
      </c>
      <c r="AX154" s="13" t="s">
        <v>77</v>
      </c>
      <c r="AY154" s="196" t="s">
        <v>245</v>
      </c>
    </row>
    <row r="155" s="13" customFormat="1">
      <c r="A155" s="13"/>
      <c r="B155" s="194"/>
      <c r="C155" s="13"/>
      <c r="D155" s="195" t="s">
        <v>255</v>
      </c>
      <c r="E155" s="196" t="s">
        <v>1</v>
      </c>
      <c r="F155" s="197" t="s">
        <v>268</v>
      </c>
      <c r="G155" s="13"/>
      <c r="H155" s="198">
        <v>-4.2000000000000002</v>
      </c>
      <c r="I155" s="199"/>
      <c r="J155" s="13"/>
      <c r="K155" s="13"/>
      <c r="L155" s="194"/>
      <c r="M155" s="200"/>
      <c r="N155" s="201"/>
      <c r="O155" s="201"/>
      <c r="P155" s="201"/>
      <c r="Q155" s="201"/>
      <c r="R155" s="201"/>
      <c r="S155" s="201"/>
      <c r="T155" s="20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255</v>
      </c>
      <c r="AU155" s="196" t="s">
        <v>87</v>
      </c>
      <c r="AV155" s="13" t="s">
        <v>87</v>
      </c>
      <c r="AW155" s="13" t="s">
        <v>33</v>
      </c>
      <c r="AX155" s="13" t="s">
        <v>77</v>
      </c>
      <c r="AY155" s="196" t="s">
        <v>245</v>
      </c>
    </row>
    <row r="156" s="14" customFormat="1">
      <c r="A156" s="14"/>
      <c r="B156" s="203"/>
      <c r="C156" s="14"/>
      <c r="D156" s="195" t="s">
        <v>255</v>
      </c>
      <c r="E156" s="204" t="s">
        <v>1</v>
      </c>
      <c r="F156" s="205" t="s">
        <v>269</v>
      </c>
      <c r="G156" s="14"/>
      <c r="H156" s="206">
        <v>37.170000000000002</v>
      </c>
      <c r="I156" s="207"/>
      <c r="J156" s="14"/>
      <c r="K156" s="14"/>
      <c r="L156" s="203"/>
      <c r="M156" s="208"/>
      <c r="N156" s="209"/>
      <c r="O156" s="209"/>
      <c r="P156" s="209"/>
      <c r="Q156" s="209"/>
      <c r="R156" s="209"/>
      <c r="S156" s="209"/>
      <c r="T156" s="21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4" t="s">
        <v>255</v>
      </c>
      <c r="AU156" s="204" t="s">
        <v>87</v>
      </c>
      <c r="AV156" s="14" t="s">
        <v>246</v>
      </c>
      <c r="AW156" s="14" t="s">
        <v>33</v>
      </c>
      <c r="AX156" s="14" t="s">
        <v>77</v>
      </c>
      <c r="AY156" s="204" t="s">
        <v>245</v>
      </c>
    </row>
    <row r="157" s="13" customFormat="1">
      <c r="A157" s="13"/>
      <c r="B157" s="194"/>
      <c r="C157" s="13"/>
      <c r="D157" s="195" t="s">
        <v>255</v>
      </c>
      <c r="E157" s="196" t="s">
        <v>1</v>
      </c>
      <c r="F157" s="197" t="s">
        <v>270</v>
      </c>
      <c r="G157" s="13"/>
      <c r="H157" s="198">
        <v>34.049999999999997</v>
      </c>
      <c r="I157" s="199"/>
      <c r="J157" s="13"/>
      <c r="K157" s="13"/>
      <c r="L157" s="194"/>
      <c r="M157" s="200"/>
      <c r="N157" s="201"/>
      <c r="O157" s="201"/>
      <c r="P157" s="201"/>
      <c r="Q157" s="201"/>
      <c r="R157" s="201"/>
      <c r="S157" s="201"/>
      <c r="T157" s="20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6" t="s">
        <v>255</v>
      </c>
      <c r="AU157" s="196" t="s">
        <v>87</v>
      </c>
      <c r="AV157" s="13" t="s">
        <v>87</v>
      </c>
      <c r="AW157" s="13" t="s">
        <v>33</v>
      </c>
      <c r="AX157" s="13" t="s">
        <v>77</v>
      </c>
      <c r="AY157" s="196" t="s">
        <v>245</v>
      </c>
    </row>
    <row r="158" s="13" customFormat="1">
      <c r="A158" s="13"/>
      <c r="B158" s="194"/>
      <c r="C158" s="13"/>
      <c r="D158" s="195" t="s">
        <v>255</v>
      </c>
      <c r="E158" s="196" t="s">
        <v>1</v>
      </c>
      <c r="F158" s="197" t="s">
        <v>267</v>
      </c>
      <c r="G158" s="13"/>
      <c r="H158" s="198">
        <v>-2.73</v>
      </c>
      <c r="I158" s="199"/>
      <c r="J158" s="13"/>
      <c r="K158" s="13"/>
      <c r="L158" s="194"/>
      <c r="M158" s="200"/>
      <c r="N158" s="201"/>
      <c r="O158" s="201"/>
      <c r="P158" s="201"/>
      <c r="Q158" s="201"/>
      <c r="R158" s="201"/>
      <c r="S158" s="201"/>
      <c r="T158" s="20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6" t="s">
        <v>255</v>
      </c>
      <c r="AU158" s="196" t="s">
        <v>87</v>
      </c>
      <c r="AV158" s="13" t="s">
        <v>87</v>
      </c>
      <c r="AW158" s="13" t="s">
        <v>33</v>
      </c>
      <c r="AX158" s="13" t="s">
        <v>77</v>
      </c>
      <c r="AY158" s="196" t="s">
        <v>245</v>
      </c>
    </row>
    <row r="159" s="13" customFormat="1">
      <c r="A159" s="13"/>
      <c r="B159" s="194"/>
      <c r="C159" s="13"/>
      <c r="D159" s="195" t="s">
        <v>255</v>
      </c>
      <c r="E159" s="196" t="s">
        <v>1</v>
      </c>
      <c r="F159" s="197" t="s">
        <v>268</v>
      </c>
      <c r="G159" s="13"/>
      <c r="H159" s="198">
        <v>-4.2000000000000002</v>
      </c>
      <c r="I159" s="199"/>
      <c r="J159" s="13"/>
      <c r="K159" s="13"/>
      <c r="L159" s="194"/>
      <c r="M159" s="200"/>
      <c r="N159" s="201"/>
      <c r="O159" s="201"/>
      <c r="P159" s="201"/>
      <c r="Q159" s="201"/>
      <c r="R159" s="201"/>
      <c r="S159" s="201"/>
      <c r="T159" s="20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6" t="s">
        <v>255</v>
      </c>
      <c r="AU159" s="196" t="s">
        <v>87</v>
      </c>
      <c r="AV159" s="13" t="s">
        <v>87</v>
      </c>
      <c r="AW159" s="13" t="s">
        <v>33</v>
      </c>
      <c r="AX159" s="13" t="s">
        <v>77</v>
      </c>
      <c r="AY159" s="196" t="s">
        <v>245</v>
      </c>
    </row>
    <row r="160" s="14" customFormat="1">
      <c r="A160" s="14"/>
      <c r="B160" s="203"/>
      <c r="C160" s="14"/>
      <c r="D160" s="195" t="s">
        <v>255</v>
      </c>
      <c r="E160" s="204" t="s">
        <v>1</v>
      </c>
      <c r="F160" s="205" t="s">
        <v>271</v>
      </c>
      <c r="G160" s="14"/>
      <c r="H160" s="206">
        <v>27.120000000000001</v>
      </c>
      <c r="I160" s="207"/>
      <c r="J160" s="14"/>
      <c r="K160" s="14"/>
      <c r="L160" s="203"/>
      <c r="M160" s="208"/>
      <c r="N160" s="209"/>
      <c r="O160" s="209"/>
      <c r="P160" s="209"/>
      <c r="Q160" s="209"/>
      <c r="R160" s="209"/>
      <c r="S160" s="209"/>
      <c r="T160" s="21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4" t="s">
        <v>255</v>
      </c>
      <c r="AU160" s="204" t="s">
        <v>87</v>
      </c>
      <c r="AV160" s="14" t="s">
        <v>246</v>
      </c>
      <c r="AW160" s="14" t="s">
        <v>33</v>
      </c>
      <c r="AX160" s="14" t="s">
        <v>77</v>
      </c>
      <c r="AY160" s="204" t="s">
        <v>245</v>
      </c>
    </row>
    <row r="161" s="15" customFormat="1">
      <c r="A161" s="15"/>
      <c r="B161" s="211"/>
      <c r="C161" s="15"/>
      <c r="D161" s="195" t="s">
        <v>255</v>
      </c>
      <c r="E161" s="212" t="s">
        <v>106</v>
      </c>
      <c r="F161" s="213" t="s">
        <v>272</v>
      </c>
      <c r="G161" s="15"/>
      <c r="H161" s="214">
        <v>64.290000000000006</v>
      </c>
      <c r="I161" s="215"/>
      <c r="J161" s="15"/>
      <c r="K161" s="15"/>
      <c r="L161" s="211"/>
      <c r="M161" s="216"/>
      <c r="N161" s="217"/>
      <c r="O161" s="217"/>
      <c r="P161" s="217"/>
      <c r="Q161" s="217"/>
      <c r="R161" s="217"/>
      <c r="S161" s="217"/>
      <c r="T161" s="21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2" t="s">
        <v>255</v>
      </c>
      <c r="AU161" s="212" t="s">
        <v>87</v>
      </c>
      <c r="AV161" s="15" t="s">
        <v>253</v>
      </c>
      <c r="AW161" s="15" t="s">
        <v>33</v>
      </c>
      <c r="AX161" s="15" t="s">
        <v>8</v>
      </c>
      <c r="AY161" s="212" t="s">
        <v>245</v>
      </c>
    </row>
    <row r="162" s="2" customFormat="1" ht="24.15" customHeight="1">
      <c r="A162" s="37"/>
      <c r="B162" s="180"/>
      <c r="C162" s="181" t="s">
        <v>246</v>
      </c>
      <c r="D162" s="181" t="s">
        <v>248</v>
      </c>
      <c r="E162" s="182" t="s">
        <v>273</v>
      </c>
      <c r="F162" s="183" t="s">
        <v>274</v>
      </c>
      <c r="G162" s="184" t="s">
        <v>275</v>
      </c>
      <c r="H162" s="185">
        <v>9</v>
      </c>
      <c r="I162" s="186"/>
      <c r="J162" s="187">
        <f>ROUND(I162*H162,0)</f>
        <v>0</v>
      </c>
      <c r="K162" s="183" t="s">
        <v>264</v>
      </c>
      <c r="L162" s="38"/>
      <c r="M162" s="188" t="s">
        <v>1</v>
      </c>
      <c r="N162" s="189" t="s">
        <v>43</v>
      </c>
      <c r="O162" s="76"/>
      <c r="P162" s="190">
        <f>O162*H162</f>
        <v>0</v>
      </c>
      <c r="Q162" s="190">
        <v>0.021270000000000001</v>
      </c>
      <c r="R162" s="190">
        <f>Q162*H162</f>
        <v>0.19143000000000002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253</v>
      </c>
      <c r="AT162" s="192" t="s">
        <v>248</v>
      </c>
      <c r="AU162" s="192" t="s">
        <v>87</v>
      </c>
      <c r="AY162" s="18" t="s">
        <v>245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87</v>
      </c>
      <c r="BK162" s="193">
        <f>ROUND(I162*H162,0)</f>
        <v>0</v>
      </c>
      <c r="BL162" s="18" t="s">
        <v>253</v>
      </c>
      <c r="BM162" s="192" t="s">
        <v>276</v>
      </c>
    </row>
    <row r="163" s="13" customFormat="1">
      <c r="A163" s="13"/>
      <c r="B163" s="194"/>
      <c r="C163" s="13"/>
      <c r="D163" s="195" t="s">
        <v>255</v>
      </c>
      <c r="E163" s="196" t="s">
        <v>1</v>
      </c>
      <c r="F163" s="197" t="s">
        <v>246</v>
      </c>
      <c r="G163" s="13"/>
      <c r="H163" s="198">
        <v>3</v>
      </c>
      <c r="I163" s="199"/>
      <c r="J163" s="13"/>
      <c r="K163" s="13"/>
      <c r="L163" s="194"/>
      <c r="M163" s="200"/>
      <c r="N163" s="201"/>
      <c r="O163" s="201"/>
      <c r="P163" s="201"/>
      <c r="Q163" s="201"/>
      <c r="R163" s="201"/>
      <c r="S163" s="201"/>
      <c r="T163" s="20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6" t="s">
        <v>255</v>
      </c>
      <c r="AU163" s="196" t="s">
        <v>87</v>
      </c>
      <c r="AV163" s="13" t="s">
        <v>87</v>
      </c>
      <c r="AW163" s="13" t="s">
        <v>33</v>
      </c>
      <c r="AX163" s="13" t="s">
        <v>77</v>
      </c>
      <c r="AY163" s="196" t="s">
        <v>245</v>
      </c>
    </row>
    <row r="164" s="13" customFormat="1">
      <c r="A164" s="13"/>
      <c r="B164" s="194"/>
      <c r="C164" s="13"/>
      <c r="D164" s="195" t="s">
        <v>255</v>
      </c>
      <c r="E164" s="196" t="s">
        <v>1</v>
      </c>
      <c r="F164" s="197" t="s">
        <v>277</v>
      </c>
      <c r="G164" s="13"/>
      <c r="H164" s="198">
        <v>6</v>
      </c>
      <c r="I164" s="199"/>
      <c r="J164" s="13"/>
      <c r="K164" s="13"/>
      <c r="L164" s="194"/>
      <c r="M164" s="200"/>
      <c r="N164" s="201"/>
      <c r="O164" s="201"/>
      <c r="P164" s="201"/>
      <c r="Q164" s="201"/>
      <c r="R164" s="201"/>
      <c r="S164" s="201"/>
      <c r="T164" s="20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6" t="s">
        <v>255</v>
      </c>
      <c r="AU164" s="196" t="s">
        <v>87</v>
      </c>
      <c r="AV164" s="13" t="s">
        <v>87</v>
      </c>
      <c r="AW164" s="13" t="s">
        <v>33</v>
      </c>
      <c r="AX164" s="13" t="s">
        <v>77</v>
      </c>
      <c r="AY164" s="196" t="s">
        <v>245</v>
      </c>
    </row>
    <row r="165" s="14" customFormat="1">
      <c r="A165" s="14"/>
      <c r="B165" s="203"/>
      <c r="C165" s="14"/>
      <c r="D165" s="195" t="s">
        <v>255</v>
      </c>
      <c r="E165" s="204" t="s">
        <v>1</v>
      </c>
      <c r="F165" s="205" t="s">
        <v>260</v>
      </c>
      <c r="G165" s="14"/>
      <c r="H165" s="206">
        <v>9</v>
      </c>
      <c r="I165" s="207"/>
      <c r="J165" s="14"/>
      <c r="K165" s="14"/>
      <c r="L165" s="203"/>
      <c r="M165" s="208"/>
      <c r="N165" s="209"/>
      <c r="O165" s="209"/>
      <c r="P165" s="209"/>
      <c r="Q165" s="209"/>
      <c r="R165" s="209"/>
      <c r="S165" s="209"/>
      <c r="T165" s="21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4" t="s">
        <v>255</v>
      </c>
      <c r="AU165" s="204" t="s">
        <v>87</v>
      </c>
      <c r="AV165" s="14" t="s">
        <v>246</v>
      </c>
      <c r="AW165" s="14" t="s">
        <v>33</v>
      </c>
      <c r="AX165" s="14" t="s">
        <v>8</v>
      </c>
      <c r="AY165" s="204" t="s">
        <v>245</v>
      </c>
    </row>
    <row r="166" s="2" customFormat="1" ht="24.15" customHeight="1">
      <c r="A166" s="37"/>
      <c r="B166" s="180"/>
      <c r="C166" s="181" t="s">
        <v>253</v>
      </c>
      <c r="D166" s="181" t="s">
        <v>248</v>
      </c>
      <c r="E166" s="182" t="s">
        <v>278</v>
      </c>
      <c r="F166" s="183" t="s">
        <v>279</v>
      </c>
      <c r="G166" s="184" t="s">
        <v>275</v>
      </c>
      <c r="H166" s="185">
        <v>1</v>
      </c>
      <c r="I166" s="186"/>
      <c r="J166" s="187">
        <f>ROUND(I166*H166,0)</f>
        <v>0</v>
      </c>
      <c r="K166" s="183" t="s">
        <v>264</v>
      </c>
      <c r="L166" s="38"/>
      <c r="M166" s="188" t="s">
        <v>1</v>
      </c>
      <c r="N166" s="189" t="s">
        <v>43</v>
      </c>
      <c r="O166" s="76"/>
      <c r="P166" s="190">
        <f>O166*H166</f>
        <v>0</v>
      </c>
      <c r="Q166" s="190">
        <v>0.041860000000000001</v>
      </c>
      <c r="R166" s="190">
        <f>Q166*H166</f>
        <v>0.041860000000000001</v>
      </c>
      <c r="S166" s="190">
        <v>0</v>
      </c>
      <c r="T166" s="19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2" t="s">
        <v>253</v>
      </c>
      <c r="AT166" s="192" t="s">
        <v>248</v>
      </c>
      <c r="AU166" s="192" t="s">
        <v>87</v>
      </c>
      <c r="AY166" s="18" t="s">
        <v>245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87</v>
      </c>
      <c r="BK166" s="193">
        <f>ROUND(I166*H166,0)</f>
        <v>0</v>
      </c>
      <c r="BL166" s="18" t="s">
        <v>253</v>
      </c>
      <c r="BM166" s="192" t="s">
        <v>280</v>
      </c>
    </row>
    <row r="167" s="13" customFormat="1">
      <c r="A167" s="13"/>
      <c r="B167" s="194"/>
      <c r="C167" s="13"/>
      <c r="D167" s="195" t="s">
        <v>255</v>
      </c>
      <c r="E167" s="196" t="s">
        <v>1</v>
      </c>
      <c r="F167" s="197" t="s">
        <v>8</v>
      </c>
      <c r="G167" s="13"/>
      <c r="H167" s="198">
        <v>1</v>
      </c>
      <c r="I167" s="199"/>
      <c r="J167" s="13"/>
      <c r="K167" s="13"/>
      <c r="L167" s="194"/>
      <c r="M167" s="200"/>
      <c r="N167" s="201"/>
      <c r="O167" s="201"/>
      <c r="P167" s="201"/>
      <c r="Q167" s="201"/>
      <c r="R167" s="201"/>
      <c r="S167" s="201"/>
      <c r="T167" s="20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6" t="s">
        <v>255</v>
      </c>
      <c r="AU167" s="196" t="s">
        <v>87</v>
      </c>
      <c r="AV167" s="13" t="s">
        <v>87</v>
      </c>
      <c r="AW167" s="13" t="s">
        <v>33</v>
      </c>
      <c r="AX167" s="13" t="s">
        <v>8</v>
      </c>
      <c r="AY167" s="196" t="s">
        <v>245</v>
      </c>
    </row>
    <row r="168" s="2" customFormat="1" ht="24.15" customHeight="1">
      <c r="A168" s="37"/>
      <c r="B168" s="180"/>
      <c r="C168" s="181" t="s">
        <v>281</v>
      </c>
      <c r="D168" s="181" t="s">
        <v>248</v>
      </c>
      <c r="E168" s="182" t="s">
        <v>282</v>
      </c>
      <c r="F168" s="183" t="s">
        <v>283</v>
      </c>
      <c r="G168" s="184" t="s">
        <v>275</v>
      </c>
      <c r="H168" s="185">
        <v>16</v>
      </c>
      <c r="I168" s="186"/>
      <c r="J168" s="187">
        <f>ROUND(I168*H168,0)</f>
        <v>0</v>
      </c>
      <c r="K168" s="183" t="s">
        <v>264</v>
      </c>
      <c r="L168" s="38"/>
      <c r="M168" s="188" t="s">
        <v>1</v>
      </c>
      <c r="N168" s="189" t="s">
        <v>43</v>
      </c>
      <c r="O168" s="76"/>
      <c r="P168" s="190">
        <f>O168*H168</f>
        <v>0</v>
      </c>
      <c r="Q168" s="190">
        <v>0.026839999999999999</v>
      </c>
      <c r="R168" s="190">
        <f>Q168*H168</f>
        <v>0.42943999999999999</v>
      </c>
      <c r="S168" s="190">
        <v>0</v>
      </c>
      <c r="T168" s="19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2" t="s">
        <v>253</v>
      </c>
      <c r="AT168" s="192" t="s">
        <v>248</v>
      </c>
      <c r="AU168" s="192" t="s">
        <v>87</v>
      </c>
      <c r="AY168" s="18" t="s">
        <v>245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87</v>
      </c>
      <c r="BK168" s="193">
        <f>ROUND(I168*H168,0)</f>
        <v>0</v>
      </c>
      <c r="BL168" s="18" t="s">
        <v>253</v>
      </c>
      <c r="BM168" s="192" t="s">
        <v>284</v>
      </c>
    </row>
    <row r="169" s="13" customFormat="1">
      <c r="A169" s="13"/>
      <c r="B169" s="194"/>
      <c r="C169" s="13"/>
      <c r="D169" s="195" t="s">
        <v>255</v>
      </c>
      <c r="E169" s="196" t="s">
        <v>1</v>
      </c>
      <c r="F169" s="197" t="s">
        <v>285</v>
      </c>
      <c r="G169" s="13"/>
      <c r="H169" s="198">
        <v>9</v>
      </c>
      <c r="I169" s="199"/>
      <c r="J169" s="13"/>
      <c r="K169" s="13"/>
      <c r="L169" s="194"/>
      <c r="M169" s="200"/>
      <c r="N169" s="201"/>
      <c r="O169" s="201"/>
      <c r="P169" s="201"/>
      <c r="Q169" s="201"/>
      <c r="R169" s="201"/>
      <c r="S169" s="201"/>
      <c r="T169" s="20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6" t="s">
        <v>255</v>
      </c>
      <c r="AU169" s="196" t="s">
        <v>87</v>
      </c>
      <c r="AV169" s="13" t="s">
        <v>87</v>
      </c>
      <c r="AW169" s="13" t="s">
        <v>33</v>
      </c>
      <c r="AX169" s="13" t="s">
        <v>77</v>
      </c>
      <c r="AY169" s="196" t="s">
        <v>245</v>
      </c>
    </row>
    <row r="170" s="13" customFormat="1">
      <c r="A170" s="13"/>
      <c r="B170" s="194"/>
      <c r="C170" s="13"/>
      <c r="D170" s="195" t="s">
        <v>255</v>
      </c>
      <c r="E170" s="196" t="s">
        <v>1</v>
      </c>
      <c r="F170" s="197" t="s">
        <v>286</v>
      </c>
      <c r="G170" s="13"/>
      <c r="H170" s="198">
        <v>7</v>
      </c>
      <c r="I170" s="199"/>
      <c r="J170" s="13"/>
      <c r="K170" s="13"/>
      <c r="L170" s="194"/>
      <c r="M170" s="200"/>
      <c r="N170" s="201"/>
      <c r="O170" s="201"/>
      <c r="P170" s="201"/>
      <c r="Q170" s="201"/>
      <c r="R170" s="201"/>
      <c r="S170" s="201"/>
      <c r="T170" s="20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6" t="s">
        <v>255</v>
      </c>
      <c r="AU170" s="196" t="s">
        <v>87</v>
      </c>
      <c r="AV170" s="13" t="s">
        <v>87</v>
      </c>
      <c r="AW170" s="13" t="s">
        <v>33</v>
      </c>
      <c r="AX170" s="13" t="s">
        <v>77</v>
      </c>
      <c r="AY170" s="196" t="s">
        <v>245</v>
      </c>
    </row>
    <row r="171" s="14" customFormat="1">
      <c r="A171" s="14"/>
      <c r="B171" s="203"/>
      <c r="C171" s="14"/>
      <c r="D171" s="195" t="s">
        <v>255</v>
      </c>
      <c r="E171" s="204" t="s">
        <v>1</v>
      </c>
      <c r="F171" s="205" t="s">
        <v>260</v>
      </c>
      <c r="G171" s="14"/>
      <c r="H171" s="206">
        <v>16</v>
      </c>
      <c r="I171" s="207"/>
      <c r="J171" s="14"/>
      <c r="K171" s="14"/>
      <c r="L171" s="203"/>
      <c r="M171" s="208"/>
      <c r="N171" s="209"/>
      <c r="O171" s="209"/>
      <c r="P171" s="209"/>
      <c r="Q171" s="209"/>
      <c r="R171" s="209"/>
      <c r="S171" s="209"/>
      <c r="T171" s="21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4" t="s">
        <v>255</v>
      </c>
      <c r="AU171" s="204" t="s">
        <v>87</v>
      </c>
      <c r="AV171" s="14" t="s">
        <v>246</v>
      </c>
      <c r="AW171" s="14" t="s">
        <v>33</v>
      </c>
      <c r="AX171" s="14" t="s">
        <v>8</v>
      </c>
      <c r="AY171" s="204" t="s">
        <v>245</v>
      </c>
    </row>
    <row r="172" s="2" customFormat="1" ht="14.4" customHeight="1">
      <c r="A172" s="37"/>
      <c r="B172" s="180"/>
      <c r="C172" s="181" t="s">
        <v>277</v>
      </c>
      <c r="D172" s="181" t="s">
        <v>248</v>
      </c>
      <c r="E172" s="182" t="s">
        <v>287</v>
      </c>
      <c r="F172" s="183" t="s">
        <v>288</v>
      </c>
      <c r="G172" s="184" t="s">
        <v>275</v>
      </c>
      <c r="H172" s="185">
        <v>12</v>
      </c>
      <c r="I172" s="186"/>
      <c r="J172" s="187">
        <f>ROUND(I172*H172,0)</f>
        <v>0</v>
      </c>
      <c r="K172" s="183" t="s">
        <v>264</v>
      </c>
      <c r="L172" s="38"/>
      <c r="M172" s="188" t="s">
        <v>1</v>
      </c>
      <c r="N172" s="189" t="s">
        <v>43</v>
      </c>
      <c r="O172" s="76"/>
      <c r="P172" s="190">
        <f>O172*H172</f>
        <v>0</v>
      </c>
      <c r="Q172" s="190">
        <v>0.046448000000000003</v>
      </c>
      <c r="R172" s="190">
        <f>Q172*H172</f>
        <v>0.55737600000000009</v>
      </c>
      <c r="S172" s="190">
        <v>0</v>
      </c>
      <c r="T172" s="19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2" t="s">
        <v>253</v>
      </c>
      <c r="AT172" s="192" t="s">
        <v>248</v>
      </c>
      <c r="AU172" s="192" t="s">
        <v>87</v>
      </c>
      <c r="AY172" s="18" t="s">
        <v>245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8" t="s">
        <v>87</v>
      </c>
      <c r="BK172" s="193">
        <f>ROUND(I172*H172,0)</f>
        <v>0</v>
      </c>
      <c r="BL172" s="18" t="s">
        <v>253</v>
      </c>
      <c r="BM172" s="192" t="s">
        <v>289</v>
      </c>
    </row>
    <row r="173" s="13" customFormat="1">
      <c r="A173" s="13"/>
      <c r="B173" s="194"/>
      <c r="C173" s="13"/>
      <c r="D173" s="195" t="s">
        <v>255</v>
      </c>
      <c r="E173" s="196" t="s">
        <v>1</v>
      </c>
      <c r="F173" s="197" t="s">
        <v>290</v>
      </c>
      <c r="G173" s="13"/>
      <c r="H173" s="198">
        <v>6</v>
      </c>
      <c r="I173" s="199"/>
      <c r="J173" s="13"/>
      <c r="K173" s="13"/>
      <c r="L173" s="194"/>
      <c r="M173" s="200"/>
      <c r="N173" s="201"/>
      <c r="O173" s="201"/>
      <c r="P173" s="201"/>
      <c r="Q173" s="201"/>
      <c r="R173" s="201"/>
      <c r="S173" s="201"/>
      <c r="T173" s="20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6" t="s">
        <v>255</v>
      </c>
      <c r="AU173" s="196" t="s">
        <v>87</v>
      </c>
      <c r="AV173" s="13" t="s">
        <v>87</v>
      </c>
      <c r="AW173" s="13" t="s">
        <v>33</v>
      </c>
      <c r="AX173" s="13" t="s">
        <v>77</v>
      </c>
      <c r="AY173" s="196" t="s">
        <v>245</v>
      </c>
    </row>
    <row r="174" s="13" customFormat="1">
      <c r="A174" s="13"/>
      <c r="B174" s="194"/>
      <c r="C174" s="13"/>
      <c r="D174" s="195" t="s">
        <v>255</v>
      </c>
      <c r="E174" s="196" t="s">
        <v>1</v>
      </c>
      <c r="F174" s="197" t="s">
        <v>290</v>
      </c>
      <c r="G174" s="13"/>
      <c r="H174" s="198">
        <v>6</v>
      </c>
      <c r="I174" s="199"/>
      <c r="J174" s="13"/>
      <c r="K174" s="13"/>
      <c r="L174" s="194"/>
      <c r="M174" s="200"/>
      <c r="N174" s="201"/>
      <c r="O174" s="201"/>
      <c r="P174" s="201"/>
      <c r="Q174" s="201"/>
      <c r="R174" s="201"/>
      <c r="S174" s="201"/>
      <c r="T174" s="20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6" t="s">
        <v>255</v>
      </c>
      <c r="AU174" s="196" t="s">
        <v>87</v>
      </c>
      <c r="AV174" s="13" t="s">
        <v>87</v>
      </c>
      <c r="AW174" s="13" t="s">
        <v>33</v>
      </c>
      <c r="AX174" s="13" t="s">
        <v>77</v>
      </c>
      <c r="AY174" s="196" t="s">
        <v>245</v>
      </c>
    </row>
    <row r="175" s="14" customFormat="1">
      <c r="A175" s="14"/>
      <c r="B175" s="203"/>
      <c r="C175" s="14"/>
      <c r="D175" s="195" t="s">
        <v>255</v>
      </c>
      <c r="E175" s="204" t="s">
        <v>1</v>
      </c>
      <c r="F175" s="205" t="s">
        <v>260</v>
      </c>
      <c r="G175" s="14"/>
      <c r="H175" s="206">
        <v>12</v>
      </c>
      <c r="I175" s="207"/>
      <c r="J175" s="14"/>
      <c r="K175" s="14"/>
      <c r="L175" s="203"/>
      <c r="M175" s="208"/>
      <c r="N175" s="209"/>
      <c r="O175" s="209"/>
      <c r="P175" s="209"/>
      <c r="Q175" s="209"/>
      <c r="R175" s="209"/>
      <c r="S175" s="209"/>
      <c r="T175" s="21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4" t="s">
        <v>255</v>
      </c>
      <c r="AU175" s="204" t="s">
        <v>87</v>
      </c>
      <c r="AV175" s="14" t="s">
        <v>246</v>
      </c>
      <c r="AW175" s="14" t="s">
        <v>33</v>
      </c>
      <c r="AX175" s="14" t="s">
        <v>8</v>
      </c>
      <c r="AY175" s="204" t="s">
        <v>245</v>
      </c>
    </row>
    <row r="176" s="2" customFormat="1" ht="14.4" customHeight="1">
      <c r="A176" s="37"/>
      <c r="B176" s="180"/>
      <c r="C176" s="181" t="s">
        <v>286</v>
      </c>
      <c r="D176" s="181" t="s">
        <v>248</v>
      </c>
      <c r="E176" s="182" t="s">
        <v>291</v>
      </c>
      <c r="F176" s="183" t="s">
        <v>292</v>
      </c>
      <c r="G176" s="184" t="s">
        <v>275</v>
      </c>
      <c r="H176" s="185">
        <v>6</v>
      </c>
      <c r="I176" s="186"/>
      <c r="J176" s="187">
        <f>ROUND(I176*H176,0)</f>
        <v>0</v>
      </c>
      <c r="K176" s="183" t="s">
        <v>264</v>
      </c>
      <c r="L176" s="38"/>
      <c r="M176" s="188" t="s">
        <v>1</v>
      </c>
      <c r="N176" s="189" t="s">
        <v>43</v>
      </c>
      <c r="O176" s="76"/>
      <c r="P176" s="190">
        <f>O176*H176</f>
        <v>0</v>
      </c>
      <c r="Q176" s="190">
        <v>0.064808000000000004</v>
      </c>
      <c r="R176" s="190">
        <f>Q176*H176</f>
        <v>0.38884800000000003</v>
      </c>
      <c r="S176" s="190">
        <v>0</v>
      </c>
      <c r="T176" s="19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2" t="s">
        <v>253</v>
      </c>
      <c r="AT176" s="192" t="s">
        <v>248</v>
      </c>
      <c r="AU176" s="192" t="s">
        <v>87</v>
      </c>
      <c r="AY176" s="18" t="s">
        <v>245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8" t="s">
        <v>87</v>
      </c>
      <c r="BK176" s="193">
        <f>ROUND(I176*H176,0)</f>
        <v>0</v>
      </c>
      <c r="BL176" s="18" t="s">
        <v>253</v>
      </c>
      <c r="BM176" s="192" t="s">
        <v>293</v>
      </c>
    </row>
    <row r="177" s="13" customFormat="1">
      <c r="A177" s="13"/>
      <c r="B177" s="194"/>
      <c r="C177" s="13"/>
      <c r="D177" s="195" t="s">
        <v>255</v>
      </c>
      <c r="E177" s="196" t="s">
        <v>1</v>
      </c>
      <c r="F177" s="197" t="s">
        <v>294</v>
      </c>
      <c r="G177" s="13"/>
      <c r="H177" s="198">
        <v>3</v>
      </c>
      <c r="I177" s="199"/>
      <c r="J177" s="13"/>
      <c r="K177" s="13"/>
      <c r="L177" s="194"/>
      <c r="M177" s="200"/>
      <c r="N177" s="201"/>
      <c r="O177" s="201"/>
      <c r="P177" s="201"/>
      <c r="Q177" s="201"/>
      <c r="R177" s="201"/>
      <c r="S177" s="201"/>
      <c r="T177" s="20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6" t="s">
        <v>255</v>
      </c>
      <c r="AU177" s="196" t="s">
        <v>87</v>
      </c>
      <c r="AV177" s="13" t="s">
        <v>87</v>
      </c>
      <c r="AW177" s="13" t="s">
        <v>33</v>
      </c>
      <c r="AX177" s="13" t="s">
        <v>77</v>
      </c>
      <c r="AY177" s="196" t="s">
        <v>245</v>
      </c>
    </row>
    <row r="178" s="13" customFormat="1">
      <c r="A178" s="13"/>
      <c r="B178" s="194"/>
      <c r="C178" s="13"/>
      <c r="D178" s="195" t="s">
        <v>255</v>
      </c>
      <c r="E178" s="196" t="s">
        <v>1</v>
      </c>
      <c r="F178" s="197" t="s">
        <v>294</v>
      </c>
      <c r="G178" s="13"/>
      <c r="H178" s="198">
        <v>3</v>
      </c>
      <c r="I178" s="199"/>
      <c r="J178" s="13"/>
      <c r="K178" s="13"/>
      <c r="L178" s="194"/>
      <c r="M178" s="200"/>
      <c r="N178" s="201"/>
      <c r="O178" s="201"/>
      <c r="P178" s="201"/>
      <c r="Q178" s="201"/>
      <c r="R178" s="201"/>
      <c r="S178" s="201"/>
      <c r="T178" s="20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6" t="s">
        <v>255</v>
      </c>
      <c r="AU178" s="196" t="s">
        <v>87</v>
      </c>
      <c r="AV178" s="13" t="s">
        <v>87</v>
      </c>
      <c r="AW178" s="13" t="s">
        <v>33</v>
      </c>
      <c r="AX178" s="13" t="s">
        <v>77</v>
      </c>
      <c r="AY178" s="196" t="s">
        <v>245</v>
      </c>
    </row>
    <row r="179" s="14" customFormat="1">
      <c r="A179" s="14"/>
      <c r="B179" s="203"/>
      <c r="C179" s="14"/>
      <c r="D179" s="195" t="s">
        <v>255</v>
      </c>
      <c r="E179" s="204" t="s">
        <v>1</v>
      </c>
      <c r="F179" s="205" t="s">
        <v>260</v>
      </c>
      <c r="G179" s="14"/>
      <c r="H179" s="206">
        <v>6</v>
      </c>
      <c r="I179" s="207"/>
      <c r="J179" s="14"/>
      <c r="K179" s="14"/>
      <c r="L179" s="203"/>
      <c r="M179" s="208"/>
      <c r="N179" s="209"/>
      <c r="O179" s="209"/>
      <c r="P179" s="209"/>
      <c r="Q179" s="209"/>
      <c r="R179" s="209"/>
      <c r="S179" s="209"/>
      <c r="T179" s="21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4" t="s">
        <v>255</v>
      </c>
      <c r="AU179" s="204" t="s">
        <v>87</v>
      </c>
      <c r="AV179" s="14" t="s">
        <v>246</v>
      </c>
      <c r="AW179" s="14" t="s">
        <v>33</v>
      </c>
      <c r="AX179" s="14" t="s">
        <v>8</v>
      </c>
      <c r="AY179" s="204" t="s">
        <v>245</v>
      </c>
    </row>
    <row r="180" s="2" customFormat="1" ht="14.4" customHeight="1">
      <c r="A180" s="37"/>
      <c r="B180" s="180"/>
      <c r="C180" s="181" t="s">
        <v>295</v>
      </c>
      <c r="D180" s="181" t="s">
        <v>248</v>
      </c>
      <c r="E180" s="182" t="s">
        <v>296</v>
      </c>
      <c r="F180" s="183" t="s">
        <v>297</v>
      </c>
      <c r="G180" s="184" t="s">
        <v>251</v>
      </c>
      <c r="H180" s="185">
        <v>0.33900000000000002</v>
      </c>
      <c r="I180" s="186"/>
      <c r="J180" s="187">
        <f>ROUND(I180*H180,0)</f>
        <v>0</v>
      </c>
      <c r="K180" s="183" t="s">
        <v>252</v>
      </c>
      <c r="L180" s="38"/>
      <c r="M180" s="188" t="s">
        <v>1</v>
      </c>
      <c r="N180" s="189" t="s">
        <v>43</v>
      </c>
      <c r="O180" s="76"/>
      <c r="P180" s="190">
        <f>O180*H180</f>
        <v>0</v>
      </c>
      <c r="Q180" s="190">
        <v>1.94302</v>
      </c>
      <c r="R180" s="190">
        <f>Q180*H180</f>
        <v>0.65868378000000005</v>
      </c>
      <c r="S180" s="190">
        <v>0</v>
      </c>
      <c r="T180" s="19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2" t="s">
        <v>253</v>
      </c>
      <c r="AT180" s="192" t="s">
        <v>248</v>
      </c>
      <c r="AU180" s="192" t="s">
        <v>87</v>
      </c>
      <c r="AY180" s="18" t="s">
        <v>245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8" t="s">
        <v>87</v>
      </c>
      <c r="BK180" s="193">
        <f>ROUND(I180*H180,0)</f>
        <v>0</v>
      </c>
      <c r="BL180" s="18" t="s">
        <v>253</v>
      </c>
      <c r="BM180" s="192" t="s">
        <v>298</v>
      </c>
    </row>
    <row r="181" s="13" customFormat="1">
      <c r="A181" s="13"/>
      <c r="B181" s="194"/>
      <c r="C181" s="13"/>
      <c r="D181" s="195" t="s">
        <v>255</v>
      </c>
      <c r="E181" s="196" t="s">
        <v>1</v>
      </c>
      <c r="F181" s="197" t="s">
        <v>299</v>
      </c>
      <c r="G181" s="13"/>
      <c r="H181" s="198">
        <v>0.053999999999999999</v>
      </c>
      <c r="I181" s="199"/>
      <c r="J181" s="13"/>
      <c r="K181" s="13"/>
      <c r="L181" s="194"/>
      <c r="M181" s="200"/>
      <c r="N181" s="201"/>
      <c r="O181" s="201"/>
      <c r="P181" s="201"/>
      <c r="Q181" s="201"/>
      <c r="R181" s="201"/>
      <c r="S181" s="201"/>
      <c r="T181" s="20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255</v>
      </c>
      <c r="AU181" s="196" t="s">
        <v>87</v>
      </c>
      <c r="AV181" s="13" t="s">
        <v>87</v>
      </c>
      <c r="AW181" s="13" t="s">
        <v>33</v>
      </c>
      <c r="AX181" s="13" t="s">
        <v>77</v>
      </c>
      <c r="AY181" s="196" t="s">
        <v>245</v>
      </c>
    </row>
    <row r="182" s="13" customFormat="1">
      <c r="A182" s="13"/>
      <c r="B182" s="194"/>
      <c r="C182" s="13"/>
      <c r="D182" s="195" t="s">
        <v>255</v>
      </c>
      <c r="E182" s="196" t="s">
        <v>1</v>
      </c>
      <c r="F182" s="197" t="s">
        <v>300</v>
      </c>
      <c r="G182" s="13"/>
      <c r="H182" s="198">
        <v>0.096000000000000002</v>
      </c>
      <c r="I182" s="199"/>
      <c r="J182" s="13"/>
      <c r="K182" s="13"/>
      <c r="L182" s="194"/>
      <c r="M182" s="200"/>
      <c r="N182" s="201"/>
      <c r="O182" s="201"/>
      <c r="P182" s="201"/>
      <c r="Q182" s="201"/>
      <c r="R182" s="201"/>
      <c r="S182" s="201"/>
      <c r="T182" s="20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255</v>
      </c>
      <c r="AU182" s="196" t="s">
        <v>87</v>
      </c>
      <c r="AV182" s="13" t="s">
        <v>87</v>
      </c>
      <c r="AW182" s="13" t="s">
        <v>33</v>
      </c>
      <c r="AX182" s="13" t="s">
        <v>77</v>
      </c>
      <c r="AY182" s="196" t="s">
        <v>245</v>
      </c>
    </row>
    <row r="183" s="13" customFormat="1">
      <c r="A183" s="13"/>
      <c r="B183" s="194"/>
      <c r="C183" s="13"/>
      <c r="D183" s="195" t="s">
        <v>255</v>
      </c>
      <c r="E183" s="196" t="s">
        <v>1</v>
      </c>
      <c r="F183" s="197" t="s">
        <v>301</v>
      </c>
      <c r="G183" s="13"/>
      <c r="H183" s="198">
        <v>0.189</v>
      </c>
      <c r="I183" s="199"/>
      <c r="J183" s="13"/>
      <c r="K183" s="13"/>
      <c r="L183" s="194"/>
      <c r="M183" s="200"/>
      <c r="N183" s="201"/>
      <c r="O183" s="201"/>
      <c r="P183" s="201"/>
      <c r="Q183" s="201"/>
      <c r="R183" s="201"/>
      <c r="S183" s="201"/>
      <c r="T183" s="20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6" t="s">
        <v>255</v>
      </c>
      <c r="AU183" s="196" t="s">
        <v>87</v>
      </c>
      <c r="AV183" s="13" t="s">
        <v>87</v>
      </c>
      <c r="AW183" s="13" t="s">
        <v>33</v>
      </c>
      <c r="AX183" s="13" t="s">
        <v>77</v>
      </c>
      <c r="AY183" s="196" t="s">
        <v>245</v>
      </c>
    </row>
    <row r="184" s="14" customFormat="1">
      <c r="A184" s="14"/>
      <c r="B184" s="203"/>
      <c r="C184" s="14"/>
      <c r="D184" s="195" t="s">
        <v>255</v>
      </c>
      <c r="E184" s="204" t="s">
        <v>1</v>
      </c>
      <c r="F184" s="205" t="s">
        <v>260</v>
      </c>
      <c r="G184" s="14"/>
      <c r="H184" s="206">
        <v>0.33900000000000002</v>
      </c>
      <c r="I184" s="207"/>
      <c r="J184" s="14"/>
      <c r="K184" s="14"/>
      <c r="L184" s="203"/>
      <c r="M184" s="208"/>
      <c r="N184" s="209"/>
      <c r="O184" s="209"/>
      <c r="P184" s="209"/>
      <c r="Q184" s="209"/>
      <c r="R184" s="209"/>
      <c r="S184" s="209"/>
      <c r="T184" s="21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4" t="s">
        <v>255</v>
      </c>
      <c r="AU184" s="204" t="s">
        <v>87</v>
      </c>
      <c r="AV184" s="14" t="s">
        <v>246</v>
      </c>
      <c r="AW184" s="14" t="s">
        <v>33</v>
      </c>
      <c r="AX184" s="14" t="s">
        <v>8</v>
      </c>
      <c r="AY184" s="204" t="s">
        <v>245</v>
      </c>
    </row>
    <row r="185" s="2" customFormat="1" ht="24.15" customHeight="1">
      <c r="A185" s="37"/>
      <c r="B185" s="180"/>
      <c r="C185" s="181" t="s">
        <v>285</v>
      </c>
      <c r="D185" s="181" t="s">
        <v>248</v>
      </c>
      <c r="E185" s="182" t="s">
        <v>302</v>
      </c>
      <c r="F185" s="183" t="s">
        <v>303</v>
      </c>
      <c r="G185" s="184" t="s">
        <v>304</v>
      </c>
      <c r="H185" s="185">
        <v>0.027</v>
      </c>
      <c r="I185" s="186"/>
      <c r="J185" s="187">
        <f>ROUND(I185*H185,0)</f>
        <v>0</v>
      </c>
      <c r="K185" s="183" t="s">
        <v>252</v>
      </c>
      <c r="L185" s="38"/>
      <c r="M185" s="188" t="s">
        <v>1</v>
      </c>
      <c r="N185" s="189" t="s">
        <v>43</v>
      </c>
      <c r="O185" s="76"/>
      <c r="P185" s="190">
        <f>O185*H185</f>
        <v>0</v>
      </c>
      <c r="Q185" s="190">
        <v>1.0900000000000001</v>
      </c>
      <c r="R185" s="190">
        <f>Q185*H185</f>
        <v>0.029430000000000001</v>
      </c>
      <c r="S185" s="190">
        <v>0</v>
      </c>
      <c r="T185" s="19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2" t="s">
        <v>253</v>
      </c>
      <c r="AT185" s="192" t="s">
        <v>248</v>
      </c>
      <c r="AU185" s="192" t="s">
        <v>87</v>
      </c>
      <c r="AY185" s="18" t="s">
        <v>245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8" t="s">
        <v>87</v>
      </c>
      <c r="BK185" s="193">
        <f>ROUND(I185*H185,0)</f>
        <v>0</v>
      </c>
      <c r="BL185" s="18" t="s">
        <v>253</v>
      </c>
      <c r="BM185" s="192" t="s">
        <v>305</v>
      </c>
    </row>
    <row r="186" s="13" customFormat="1">
      <c r="A186" s="13"/>
      <c r="B186" s="194"/>
      <c r="C186" s="13"/>
      <c r="D186" s="195" t="s">
        <v>255</v>
      </c>
      <c r="E186" s="196" t="s">
        <v>1</v>
      </c>
      <c r="F186" s="197" t="s">
        <v>306</v>
      </c>
      <c r="G186" s="13"/>
      <c r="H186" s="198">
        <v>0.027</v>
      </c>
      <c r="I186" s="199"/>
      <c r="J186" s="13"/>
      <c r="K186" s="13"/>
      <c r="L186" s="194"/>
      <c r="M186" s="200"/>
      <c r="N186" s="201"/>
      <c r="O186" s="201"/>
      <c r="P186" s="201"/>
      <c r="Q186" s="201"/>
      <c r="R186" s="201"/>
      <c r="S186" s="201"/>
      <c r="T186" s="20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6" t="s">
        <v>255</v>
      </c>
      <c r="AU186" s="196" t="s">
        <v>87</v>
      </c>
      <c r="AV186" s="13" t="s">
        <v>87</v>
      </c>
      <c r="AW186" s="13" t="s">
        <v>33</v>
      </c>
      <c r="AX186" s="13" t="s">
        <v>8</v>
      </c>
      <c r="AY186" s="196" t="s">
        <v>245</v>
      </c>
    </row>
    <row r="187" s="2" customFormat="1" ht="24.15" customHeight="1">
      <c r="A187" s="37"/>
      <c r="B187" s="180"/>
      <c r="C187" s="181" t="s">
        <v>307</v>
      </c>
      <c r="D187" s="181" t="s">
        <v>248</v>
      </c>
      <c r="E187" s="182" t="s">
        <v>308</v>
      </c>
      <c r="F187" s="183" t="s">
        <v>309</v>
      </c>
      <c r="G187" s="184" t="s">
        <v>304</v>
      </c>
      <c r="H187" s="185">
        <v>0.189</v>
      </c>
      <c r="I187" s="186"/>
      <c r="J187" s="187">
        <f>ROUND(I187*H187,0)</f>
        <v>0</v>
      </c>
      <c r="K187" s="183" t="s">
        <v>252</v>
      </c>
      <c r="L187" s="38"/>
      <c r="M187" s="188" t="s">
        <v>1</v>
      </c>
      <c r="N187" s="189" t="s">
        <v>43</v>
      </c>
      <c r="O187" s="76"/>
      <c r="P187" s="190">
        <f>O187*H187</f>
        <v>0</v>
      </c>
      <c r="Q187" s="190">
        <v>1.0900000000000001</v>
      </c>
      <c r="R187" s="190">
        <f>Q187*H187</f>
        <v>0.20601000000000003</v>
      </c>
      <c r="S187" s="190">
        <v>0</v>
      </c>
      <c r="T187" s="19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2" t="s">
        <v>253</v>
      </c>
      <c r="AT187" s="192" t="s">
        <v>248</v>
      </c>
      <c r="AU187" s="192" t="s">
        <v>87</v>
      </c>
      <c r="AY187" s="18" t="s">
        <v>245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8" t="s">
        <v>87</v>
      </c>
      <c r="BK187" s="193">
        <f>ROUND(I187*H187,0)</f>
        <v>0</v>
      </c>
      <c r="BL187" s="18" t="s">
        <v>253</v>
      </c>
      <c r="BM187" s="192" t="s">
        <v>310</v>
      </c>
    </row>
    <row r="188" s="13" customFormat="1">
      <c r="A188" s="13"/>
      <c r="B188" s="194"/>
      <c r="C188" s="13"/>
      <c r="D188" s="195" t="s">
        <v>255</v>
      </c>
      <c r="E188" s="196" t="s">
        <v>1</v>
      </c>
      <c r="F188" s="197" t="s">
        <v>311</v>
      </c>
      <c r="G188" s="13"/>
      <c r="H188" s="198">
        <v>0.069000000000000006</v>
      </c>
      <c r="I188" s="199"/>
      <c r="J188" s="13"/>
      <c r="K188" s="13"/>
      <c r="L188" s="194"/>
      <c r="M188" s="200"/>
      <c r="N188" s="201"/>
      <c r="O188" s="201"/>
      <c r="P188" s="201"/>
      <c r="Q188" s="201"/>
      <c r="R188" s="201"/>
      <c r="S188" s="201"/>
      <c r="T188" s="20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6" t="s">
        <v>255</v>
      </c>
      <c r="AU188" s="196" t="s">
        <v>87</v>
      </c>
      <c r="AV188" s="13" t="s">
        <v>87</v>
      </c>
      <c r="AW188" s="13" t="s">
        <v>33</v>
      </c>
      <c r="AX188" s="13" t="s">
        <v>77</v>
      </c>
      <c r="AY188" s="196" t="s">
        <v>245</v>
      </c>
    </row>
    <row r="189" s="13" customFormat="1">
      <c r="A189" s="13"/>
      <c r="B189" s="194"/>
      <c r="C189" s="13"/>
      <c r="D189" s="195" t="s">
        <v>255</v>
      </c>
      <c r="E189" s="196" t="s">
        <v>1</v>
      </c>
      <c r="F189" s="197" t="s">
        <v>312</v>
      </c>
      <c r="G189" s="13"/>
      <c r="H189" s="198">
        <v>0.12</v>
      </c>
      <c r="I189" s="199"/>
      <c r="J189" s="13"/>
      <c r="K189" s="13"/>
      <c r="L189" s="194"/>
      <c r="M189" s="200"/>
      <c r="N189" s="201"/>
      <c r="O189" s="201"/>
      <c r="P189" s="201"/>
      <c r="Q189" s="201"/>
      <c r="R189" s="201"/>
      <c r="S189" s="201"/>
      <c r="T189" s="20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6" t="s">
        <v>255</v>
      </c>
      <c r="AU189" s="196" t="s">
        <v>87</v>
      </c>
      <c r="AV189" s="13" t="s">
        <v>87</v>
      </c>
      <c r="AW189" s="13" t="s">
        <v>33</v>
      </c>
      <c r="AX189" s="13" t="s">
        <v>77</v>
      </c>
      <c r="AY189" s="196" t="s">
        <v>245</v>
      </c>
    </row>
    <row r="190" s="14" customFormat="1">
      <c r="A190" s="14"/>
      <c r="B190" s="203"/>
      <c r="C190" s="14"/>
      <c r="D190" s="195" t="s">
        <v>255</v>
      </c>
      <c r="E190" s="204" t="s">
        <v>1</v>
      </c>
      <c r="F190" s="205" t="s">
        <v>260</v>
      </c>
      <c r="G190" s="14"/>
      <c r="H190" s="206">
        <v>0.189</v>
      </c>
      <c r="I190" s="207"/>
      <c r="J190" s="14"/>
      <c r="K190" s="14"/>
      <c r="L190" s="203"/>
      <c r="M190" s="208"/>
      <c r="N190" s="209"/>
      <c r="O190" s="209"/>
      <c r="P190" s="209"/>
      <c r="Q190" s="209"/>
      <c r="R190" s="209"/>
      <c r="S190" s="209"/>
      <c r="T190" s="21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4" t="s">
        <v>255</v>
      </c>
      <c r="AU190" s="204" t="s">
        <v>87</v>
      </c>
      <c r="AV190" s="14" t="s">
        <v>246</v>
      </c>
      <c r="AW190" s="14" t="s">
        <v>33</v>
      </c>
      <c r="AX190" s="14" t="s">
        <v>8</v>
      </c>
      <c r="AY190" s="204" t="s">
        <v>245</v>
      </c>
    </row>
    <row r="191" s="2" customFormat="1" ht="24.15" customHeight="1">
      <c r="A191" s="37"/>
      <c r="B191" s="180"/>
      <c r="C191" s="181" t="s">
        <v>313</v>
      </c>
      <c r="D191" s="181" t="s">
        <v>248</v>
      </c>
      <c r="E191" s="182" t="s">
        <v>314</v>
      </c>
      <c r="F191" s="183" t="s">
        <v>315</v>
      </c>
      <c r="G191" s="184" t="s">
        <v>263</v>
      </c>
      <c r="H191" s="185">
        <v>105.27800000000001</v>
      </c>
      <c r="I191" s="186"/>
      <c r="J191" s="187">
        <f>ROUND(I191*H191,0)</f>
        <v>0</v>
      </c>
      <c r="K191" s="183" t="s">
        <v>264</v>
      </c>
      <c r="L191" s="38"/>
      <c r="M191" s="188" t="s">
        <v>1</v>
      </c>
      <c r="N191" s="189" t="s">
        <v>43</v>
      </c>
      <c r="O191" s="76"/>
      <c r="P191" s="190">
        <f>O191*H191</f>
        <v>0</v>
      </c>
      <c r="Q191" s="190">
        <v>0.069819999999999993</v>
      </c>
      <c r="R191" s="190">
        <f>Q191*H191</f>
        <v>7.3505099600000001</v>
      </c>
      <c r="S191" s="190">
        <v>0</v>
      </c>
      <c r="T191" s="19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2" t="s">
        <v>253</v>
      </c>
      <c r="AT191" s="192" t="s">
        <v>248</v>
      </c>
      <c r="AU191" s="192" t="s">
        <v>87</v>
      </c>
      <c r="AY191" s="18" t="s">
        <v>245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8" t="s">
        <v>87</v>
      </c>
      <c r="BK191" s="193">
        <f>ROUND(I191*H191,0)</f>
        <v>0</v>
      </c>
      <c r="BL191" s="18" t="s">
        <v>253</v>
      </c>
      <c r="BM191" s="192" t="s">
        <v>316</v>
      </c>
    </row>
    <row r="192" s="13" customFormat="1">
      <c r="A192" s="13"/>
      <c r="B192" s="194"/>
      <c r="C192" s="13"/>
      <c r="D192" s="195" t="s">
        <v>255</v>
      </c>
      <c r="E192" s="196" t="s">
        <v>1</v>
      </c>
      <c r="F192" s="197" t="s">
        <v>317</v>
      </c>
      <c r="G192" s="13"/>
      <c r="H192" s="198">
        <v>74.954999999999998</v>
      </c>
      <c r="I192" s="199"/>
      <c r="J192" s="13"/>
      <c r="K192" s="13"/>
      <c r="L192" s="194"/>
      <c r="M192" s="200"/>
      <c r="N192" s="201"/>
      <c r="O192" s="201"/>
      <c r="P192" s="201"/>
      <c r="Q192" s="201"/>
      <c r="R192" s="201"/>
      <c r="S192" s="201"/>
      <c r="T192" s="20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6" t="s">
        <v>255</v>
      </c>
      <c r="AU192" s="196" t="s">
        <v>87</v>
      </c>
      <c r="AV192" s="13" t="s">
        <v>87</v>
      </c>
      <c r="AW192" s="13" t="s">
        <v>33</v>
      </c>
      <c r="AX192" s="13" t="s">
        <v>77</v>
      </c>
      <c r="AY192" s="196" t="s">
        <v>245</v>
      </c>
    </row>
    <row r="193" s="13" customFormat="1">
      <c r="A193" s="13"/>
      <c r="B193" s="194"/>
      <c r="C193" s="13"/>
      <c r="D193" s="195" t="s">
        <v>255</v>
      </c>
      <c r="E193" s="196" t="s">
        <v>1</v>
      </c>
      <c r="F193" s="197" t="s">
        <v>318</v>
      </c>
      <c r="G193" s="13"/>
      <c r="H193" s="198">
        <v>-12.805</v>
      </c>
      <c r="I193" s="199"/>
      <c r="J193" s="13"/>
      <c r="K193" s="13"/>
      <c r="L193" s="194"/>
      <c r="M193" s="200"/>
      <c r="N193" s="201"/>
      <c r="O193" s="201"/>
      <c r="P193" s="201"/>
      <c r="Q193" s="201"/>
      <c r="R193" s="201"/>
      <c r="S193" s="201"/>
      <c r="T193" s="20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6" t="s">
        <v>255</v>
      </c>
      <c r="AU193" s="196" t="s">
        <v>87</v>
      </c>
      <c r="AV193" s="13" t="s">
        <v>87</v>
      </c>
      <c r="AW193" s="13" t="s">
        <v>33</v>
      </c>
      <c r="AX193" s="13" t="s">
        <v>77</v>
      </c>
      <c r="AY193" s="196" t="s">
        <v>245</v>
      </c>
    </row>
    <row r="194" s="14" customFormat="1">
      <c r="A194" s="14"/>
      <c r="B194" s="203"/>
      <c r="C194" s="14"/>
      <c r="D194" s="195" t="s">
        <v>255</v>
      </c>
      <c r="E194" s="204" t="s">
        <v>1</v>
      </c>
      <c r="F194" s="205" t="s">
        <v>319</v>
      </c>
      <c r="G194" s="14"/>
      <c r="H194" s="206">
        <v>62.149999999999999</v>
      </c>
      <c r="I194" s="207"/>
      <c r="J194" s="14"/>
      <c r="K194" s="14"/>
      <c r="L194" s="203"/>
      <c r="M194" s="208"/>
      <c r="N194" s="209"/>
      <c r="O194" s="209"/>
      <c r="P194" s="209"/>
      <c r="Q194" s="209"/>
      <c r="R194" s="209"/>
      <c r="S194" s="209"/>
      <c r="T194" s="21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4" t="s">
        <v>255</v>
      </c>
      <c r="AU194" s="204" t="s">
        <v>87</v>
      </c>
      <c r="AV194" s="14" t="s">
        <v>246</v>
      </c>
      <c r="AW194" s="14" t="s">
        <v>33</v>
      </c>
      <c r="AX194" s="14" t="s">
        <v>77</v>
      </c>
      <c r="AY194" s="204" t="s">
        <v>245</v>
      </c>
    </row>
    <row r="195" s="13" customFormat="1">
      <c r="A195" s="13"/>
      <c r="B195" s="194"/>
      <c r="C195" s="13"/>
      <c r="D195" s="195" t="s">
        <v>255</v>
      </c>
      <c r="E195" s="196" t="s">
        <v>1</v>
      </c>
      <c r="F195" s="197" t="s">
        <v>320</v>
      </c>
      <c r="G195" s="13"/>
      <c r="H195" s="198">
        <v>53.174999999999997</v>
      </c>
      <c r="I195" s="199"/>
      <c r="J195" s="13"/>
      <c r="K195" s="13"/>
      <c r="L195" s="194"/>
      <c r="M195" s="200"/>
      <c r="N195" s="201"/>
      <c r="O195" s="201"/>
      <c r="P195" s="201"/>
      <c r="Q195" s="201"/>
      <c r="R195" s="201"/>
      <c r="S195" s="201"/>
      <c r="T195" s="20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6" t="s">
        <v>255</v>
      </c>
      <c r="AU195" s="196" t="s">
        <v>87</v>
      </c>
      <c r="AV195" s="13" t="s">
        <v>87</v>
      </c>
      <c r="AW195" s="13" t="s">
        <v>33</v>
      </c>
      <c r="AX195" s="13" t="s">
        <v>77</v>
      </c>
      <c r="AY195" s="196" t="s">
        <v>245</v>
      </c>
    </row>
    <row r="196" s="13" customFormat="1">
      <c r="A196" s="13"/>
      <c r="B196" s="194"/>
      <c r="C196" s="13"/>
      <c r="D196" s="195" t="s">
        <v>255</v>
      </c>
      <c r="E196" s="196" t="s">
        <v>1</v>
      </c>
      <c r="F196" s="197" t="s">
        <v>321</v>
      </c>
      <c r="G196" s="13"/>
      <c r="H196" s="198">
        <v>-10.047000000000001</v>
      </c>
      <c r="I196" s="199"/>
      <c r="J196" s="13"/>
      <c r="K196" s="13"/>
      <c r="L196" s="194"/>
      <c r="M196" s="200"/>
      <c r="N196" s="201"/>
      <c r="O196" s="201"/>
      <c r="P196" s="201"/>
      <c r="Q196" s="201"/>
      <c r="R196" s="201"/>
      <c r="S196" s="201"/>
      <c r="T196" s="20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6" t="s">
        <v>255</v>
      </c>
      <c r="AU196" s="196" t="s">
        <v>87</v>
      </c>
      <c r="AV196" s="13" t="s">
        <v>87</v>
      </c>
      <c r="AW196" s="13" t="s">
        <v>33</v>
      </c>
      <c r="AX196" s="13" t="s">
        <v>77</v>
      </c>
      <c r="AY196" s="196" t="s">
        <v>245</v>
      </c>
    </row>
    <row r="197" s="14" customFormat="1">
      <c r="A197" s="14"/>
      <c r="B197" s="203"/>
      <c r="C197" s="14"/>
      <c r="D197" s="195" t="s">
        <v>255</v>
      </c>
      <c r="E197" s="204" t="s">
        <v>1</v>
      </c>
      <c r="F197" s="205" t="s">
        <v>322</v>
      </c>
      <c r="G197" s="14"/>
      <c r="H197" s="206">
        <v>43.128</v>
      </c>
      <c r="I197" s="207"/>
      <c r="J197" s="14"/>
      <c r="K197" s="14"/>
      <c r="L197" s="203"/>
      <c r="M197" s="208"/>
      <c r="N197" s="209"/>
      <c r="O197" s="209"/>
      <c r="P197" s="209"/>
      <c r="Q197" s="209"/>
      <c r="R197" s="209"/>
      <c r="S197" s="209"/>
      <c r="T197" s="21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4" t="s">
        <v>255</v>
      </c>
      <c r="AU197" s="204" t="s">
        <v>87</v>
      </c>
      <c r="AV197" s="14" t="s">
        <v>246</v>
      </c>
      <c r="AW197" s="14" t="s">
        <v>33</v>
      </c>
      <c r="AX197" s="14" t="s">
        <v>77</v>
      </c>
      <c r="AY197" s="204" t="s">
        <v>245</v>
      </c>
    </row>
    <row r="198" s="15" customFormat="1">
      <c r="A198" s="15"/>
      <c r="B198" s="211"/>
      <c r="C198" s="15"/>
      <c r="D198" s="195" t="s">
        <v>255</v>
      </c>
      <c r="E198" s="212" t="s">
        <v>110</v>
      </c>
      <c r="F198" s="213" t="s">
        <v>272</v>
      </c>
      <c r="G198" s="15"/>
      <c r="H198" s="214">
        <v>105.27800000000001</v>
      </c>
      <c r="I198" s="215"/>
      <c r="J198" s="15"/>
      <c r="K198" s="15"/>
      <c r="L198" s="211"/>
      <c r="M198" s="216"/>
      <c r="N198" s="217"/>
      <c r="O198" s="217"/>
      <c r="P198" s="217"/>
      <c r="Q198" s="217"/>
      <c r="R198" s="217"/>
      <c r="S198" s="217"/>
      <c r="T198" s="21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12" t="s">
        <v>255</v>
      </c>
      <c r="AU198" s="212" t="s">
        <v>87</v>
      </c>
      <c r="AV198" s="15" t="s">
        <v>253</v>
      </c>
      <c r="AW198" s="15" t="s">
        <v>33</v>
      </c>
      <c r="AX198" s="15" t="s">
        <v>8</v>
      </c>
      <c r="AY198" s="212" t="s">
        <v>245</v>
      </c>
    </row>
    <row r="199" s="2" customFormat="1" ht="24.15" customHeight="1">
      <c r="A199" s="37"/>
      <c r="B199" s="180"/>
      <c r="C199" s="181" t="s">
        <v>323</v>
      </c>
      <c r="D199" s="181" t="s">
        <v>248</v>
      </c>
      <c r="E199" s="182" t="s">
        <v>324</v>
      </c>
      <c r="F199" s="183" t="s">
        <v>325</v>
      </c>
      <c r="G199" s="184" t="s">
        <v>263</v>
      </c>
      <c r="H199" s="185">
        <v>138.72999999999999</v>
      </c>
      <c r="I199" s="186"/>
      <c r="J199" s="187">
        <f>ROUND(I199*H199,0)</f>
        <v>0</v>
      </c>
      <c r="K199" s="183" t="s">
        <v>264</v>
      </c>
      <c r="L199" s="38"/>
      <c r="M199" s="188" t="s">
        <v>1</v>
      </c>
      <c r="N199" s="189" t="s">
        <v>43</v>
      </c>
      <c r="O199" s="76"/>
      <c r="P199" s="190">
        <f>O199*H199</f>
        <v>0</v>
      </c>
      <c r="Q199" s="190">
        <v>0.10421999999999999</v>
      </c>
      <c r="R199" s="190">
        <f>Q199*H199</f>
        <v>14.458440599999998</v>
      </c>
      <c r="S199" s="190">
        <v>0</v>
      </c>
      <c r="T199" s="19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2" t="s">
        <v>253</v>
      </c>
      <c r="AT199" s="192" t="s">
        <v>248</v>
      </c>
      <c r="AU199" s="192" t="s">
        <v>87</v>
      </c>
      <c r="AY199" s="18" t="s">
        <v>245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8" t="s">
        <v>87</v>
      </c>
      <c r="BK199" s="193">
        <f>ROUND(I199*H199,0)</f>
        <v>0</v>
      </c>
      <c r="BL199" s="18" t="s">
        <v>253</v>
      </c>
      <c r="BM199" s="192" t="s">
        <v>326</v>
      </c>
    </row>
    <row r="200" s="13" customFormat="1">
      <c r="A200" s="13"/>
      <c r="B200" s="194"/>
      <c r="C200" s="13"/>
      <c r="D200" s="195" t="s">
        <v>255</v>
      </c>
      <c r="E200" s="196" t="s">
        <v>1</v>
      </c>
      <c r="F200" s="197" t="s">
        <v>327</v>
      </c>
      <c r="G200" s="13"/>
      <c r="H200" s="198">
        <v>76.439999999999998</v>
      </c>
      <c r="I200" s="199"/>
      <c r="J200" s="13"/>
      <c r="K200" s="13"/>
      <c r="L200" s="194"/>
      <c r="M200" s="200"/>
      <c r="N200" s="201"/>
      <c r="O200" s="201"/>
      <c r="P200" s="201"/>
      <c r="Q200" s="201"/>
      <c r="R200" s="201"/>
      <c r="S200" s="201"/>
      <c r="T200" s="20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255</v>
      </c>
      <c r="AU200" s="196" t="s">
        <v>87</v>
      </c>
      <c r="AV200" s="13" t="s">
        <v>87</v>
      </c>
      <c r="AW200" s="13" t="s">
        <v>33</v>
      </c>
      <c r="AX200" s="13" t="s">
        <v>77</v>
      </c>
      <c r="AY200" s="196" t="s">
        <v>245</v>
      </c>
    </row>
    <row r="201" s="13" customFormat="1">
      <c r="A201" s="13"/>
      <c r="B201" s="194"/>
      <c r="C201" s="13"/>
      <c r="D201" s="195" t="s">
        <v>255</v>
      </c>
      <c r="E201" s="196" t="s">
        <v>1</v>
      </c>
      <c r="F201" s="197" t="s">
        <v>328</v>
      </c>
      <c r="G201" s="13"/>
      <c r="H201" s="198">
        <v>-4.0949999999999998</v>
      </c>
      <c r="I201" s="199"/>
      <c r="J201" s="13"/>
      <c r="K201" s="13"/>
      <c r="L201" s="194"/>
      <c r="M201" s="200"/>
      <c r="N201" s="201"/>
      <c r="O201" s="201"/>
      <c r="P201" s="201"/>
      <c r="Q201" s="201"/>
      <c r="R201" s="201"/>
      <c r="S201" s="201"/>
      <c r="T201" s="20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6" t="s">
        <v>255</v>
      </c>
      <c r="AU201" s="196" t="s">
        <v>87</v>
      </c>
      <c r="AV201" s="13" t="s">
        <v>87</v>
      </c>
      <c r="AW201" s="13" t="s">
        <v>33</v>
      </c>
      <c r="AX201" s="13" t="s">
        <v>77</v>
      </c>
      <c r="AY201" s="196" t="s">
        <v>245</v>
      </c>
    </row>
    <row r="202" s="13" customFormat="1">
      <c r="A202" s="13"/>
      <c r="B202" s="194"/>
      <c r="C202" s="13"/>
      <c r="D202" s="195" t="s">
        <v>255</v>
      </c>
      <c r="E202" s="196" t="s">
        <v>1</v>
      </c>
      <c r="F202" s="197" t="s">
        <v>329</v>
      </c>
      <c r="G202" s="13"/>
      <c r="H202" s="198">
        <v>-4.3339999999999996</v>
      </c>
      <c r="I202" s="199"/>
      <c r="J202" s="13"/>
      <c r="K202" s="13"/>
      <c r="L202" s="194"/>
      <c r="M202" s="200"/>
      <c r="N202" s="201"/>
      <c r="O202" s="201"/>
      <c r="P202" s="201"/>
      <c r="Q202" s="201"/>
      <c r="R202" s="201"/>
      <c r="S202" s="201"/>
      <c r="T202" s="20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6" t="s">
        <v>255</v>
      </c>
      <c r="AU202" s="196" t="s">
        <v>87</v>
      </c>
      <c r="AV202" s="13" t="s">
        <v>87</v>
      </c>
      <c r="AW202" s="13" t="s">
        <v>33</v>
      </c>
      <c r="AX202" s="13" t="s">
        <v>77</v>
      </c>
      <c r="AY202" s="196" t="s">
        <v>245</v>
      </c>
    </row>
    <row r="203" s="14" customFormat="1">
      <c r="A203" s="14"/>
      <c r="B203" s="203"/>
      <c r="C203" s="14"/>
      <c r="D203" s="195" t="s">
        <v>255</v>
      </c>
      <c r="E203" s="204" t="s">
        <v>1</v>
      </c>
      <c r="F203" s="205" t="s">
        <v>330</v>
      </c>
      <c r="G203" s="14"/>
      <c r="H203" s="206">
        <v>68.010999999999996</v>
      </c>
      <c r="I203" s="207"/>
      <c r="J203" s="14"/>
      <c r="K203" s="14"/>
      <c r="L203" s="203"/>
      <c r="M203" s="208"/>
      <c r="N203" s="209"/>
      <c r="O203" s="209"/>
      <c r="P203" s="209"/>
      <c r="Q203" s="209"/>
      <c r="R203" s="209"/>
      <c r="S203" s="209"/>
      <c r="T203" s="21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4" t="s">
        <v>255</v>
      </c>
      <c r="AU203" s="204" t="s">
        <v>87</v>
      </c>
      <c r="AV203" s="14" t="s">
        <v>246</v>
      </c>
      <c r="AW203" s="14" t="s">
        <v>33</v>
      </c>
      <c r="AX203" s="14" t="s">
        <v>77</v>
      </c>
      <c r="AY203" s="204" t="s">
        <v>245</v>
      </c>
    </row>
    <row r="204" s="13" customFormat="1">
      <c r="A204" s="13"/>
      <c r="B204" s="194"/>
      <c r="C204" s="13"/>
      <c r="D204" s="195" t="s">
        <v>255</v>
      </c>
      <c r="E204" s="196" t="s">
        <v>1</v>
      </c>
      <c r="F204" s="197" t="s">
        <v>331</v>
      </c>
      <c r="G204" s="13"/>
      <c r="H204" s="198">
        <v>80.174999999999997</v>
      </c>
      <c r="I204" s="199"/>
      <c r="J204" s="13"/>
      <c r="K204" s="13"/>
      <c r="L204" s="194"/>
      <c r="M204" s="200"/>
      <c r="N204" s="201"/>
      <c r="O204" s="201"/>
      <c r="P204" s="201"/>
      <c r="Q204" s="201"/>
      <c r="R204" s="201"/>
      <c r="S204" s="201"/>
      <c r="T204" s="20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6" t="s">
        <v>255</v>
      </c>
      <c r="AU204" s="196" t="s">
        <v>87</v>
      </c>
      <c r="AV204" s="13" t="s">
        <v>87</v>
      </c>
      <c r="AW204" s="13" t="s">
        <v>33</v>
      </c>
      <c r="AX204" s="13" t="s">
        <v>77</v>
      </c>
      <c r="AY204" s="196" t="s">
        <v>245</v>
      </c>
    </row>
    <row r="205" s="13" customFormat="1">
      <c r="A205" s="13"/>
      <c r="B205" s="194"/>
      <c r="C205" s="13"/>
      <c r="D205" s="195" t="s">
        <v>255</v>
      </c>
      <c r="E205" s="196" t="s">
        <v>1</v>
      </c>
      <c r="F205" s="197" t="s">
        <v>332</v>
      </c>
      <c r="G205" s="13"/>
      <c r="H205" s="198">
        <v>-9.4559999999999995</v>
      </c>
      <c r="I205" s="199"/>
      <c r="J205" s="13"/>
      <c r="K205" s="13"/>
      <c r="L205" s="194"/>
      <c r="M205" s="200"/>
      <c r="N205" s="201"/>
      <c r="O205" s="201"/>
      <c r="P205" s="201"/>
      <c r="Q205" s="201"/>
      <c r="R205" s="201"/>
      <c r="S205" s="201"/>
      <c r="T205" s="20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6" t="s">
        <v>255</v>
      </c>
      <c r="AU205" s="196" t="s">
        <v>87</v>
      </c>
      <c r="AV205" s="13" t="s">
        <v>87</v>
      </c>
      <c r="AW205" s="13" t="s">
        <v>33</v>
      </c>
      <c r="AX205" s="13" t="s">
        <v>77</v>
      </c>
      <c r="AY205" s="196" t="s">
        <v>245</v>
      </c>
    </row>
    <row r="206" s="14" customFormat="1">
      <c r="A206" s="14"/>
      <c r="B206" s="203"/>
      <c r="C206" s="14"/>
      <c r="D206" s="195" t="s">
        <v>255</v>
      </c>
      <c r="E206" s="204" t="s">
        <v>1</v>
      </c>
      <c r="F206" s="205" t="s">
        <v>333</v>
      </c>
      <c r="G206" s="14"/>
      <c r="H206" s="206">
        <v>70.718999999999994</v>
      </c>
      <c r="I206" s="207"/>
      <c r="J206" s="14"/>
      <c r="K206" s="14"/>
      <c r="L206" s="203"/>
      <c r="M206" s="208"/>
      <c r="N206" s="209"/>
      <c r="O206" s="209"/>
      <c r="P206" s="209"/>
      <c r="Q206" s="209"/>
      <c r="R206" s="209"/>
      <c r="S206" s="209"/>
      <c r="T206" s="21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4" t="s">
        <v>255</v>
      </c>
      <c r="AU206" s="204" t="s">
        <v>87</v>
      </c>
      <c r="AV206" s="14" t="s">
        <v>246</v>
      </c>
      <c r="AW206" s="14" t="s">
        <v>33</v>
      </c>
      <c r="AX206" s="14" t="s">
        <v>77</v>
      </c>
      <c r="AY206" s="204" t="s">
        <v>245</v>
      </c>
    </row>
    <row r="207" s="15" customFormat="1">
      <c r="A207" s="15"/>
      <c r="B207" s="211"/>
      <c r="C207" s="15"/>
      <c r="D207" s="195" t="s">
        <v>255</v>
      </c>
      <c r="E207" s="212" t="s">
        <v>113</v>
      </c>
      <c r="F207" s="213" t="s">
        <v>272</v>
      </c>
      <c r="G207" s="15"/>
      <c r="H207" s="214">
        <v>138.72999999999999</v>
      </c>
      <c r="I207" s="215"/>
      <c r="J207" s="15"/>
      <c r="K207" s="15"/>
      <c r="L207" s="211"/>
      <c r="M207" s="216"/>
      <c r="N207" s="217"/>
      <c r="O207" s="217"/>
      <c r="P207" s="217"/>
      <c r="Q207" s="217"/>
      <c r="R207" s="217"/>
      <c r="S207" s="217"/>
      <c r="T207" s="21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2" t="s">
        <v>255</v>
      </c>
      <c r="AU207" s="212" t="s">
        <v>87</v>
      </c>
      <c r="AV207" s="15" t="s">
        <v>253</v>
      </c>
      <c r="AW207" s="15" t="s">
        <v>33</v>
      </c>
      <c r="AX207" s="15" t="s">
        <v>8</v>
      </c>
      <c r="AY207" s="212" t="s">
        <v>245</v>
      </c>
    </row>
    <row r="208" s="12" customFormat="1" ht="22.8" customHeight="1">
      <c r="A208" s="12"/>
      <c r="B208" s="167"/>
      <c r="C208" s="12"/>
      <c r="D208" s="168" t="s">
        <v>76</v>
      </c>
      <c r="E208" s="178" t="s">
        <v>253</v>
      </c>
      <c r="F208" s="178" t="s">
        <v>334</v>
      </c>
      <c r="G208" s="12"/>
      <c r="H208" s="12"/>
      <c r="I208" s="170"/>
      <c r="J208" s="179">
        <f>BK208</f>
        <v>0</v>
      </c>
      <c r="K208" s="12"/>
      <c r="L208" s="167"/>
      <c r="M208" s="172"/>
      <c r="N208" s="173"/>
      <c r="O208" s="173"/>
      <c r="P208" s="174">
        <f>SUM(P209:P247)</f>
        <v>0</v>
      </c>
      <c r="Q208" s="173"/>
      <c r="R208" s="174">
        <f>SUM(R209:R247)</f>
        <v>28.768721650490001</v>
      </c>
      <c r="S208" s="173"/>
      <c r="T208" s="175">
        <f>SUM(T209:T247)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68" t="s">
        <v>8</v>
      </c>
      <c r="AT208" s="176" t="s">
        <v>76</v>
      </c>
      <c r="AU208" s="176" t="s">
        <v>8</v>
      </c>
      <c r="AY208" s="168" t="s">
        <v>245</v>
      </c>
      <c r="BK208" s="177">
        <f>SUM(BK209:BK247)</f>
        <v>0</v>
      </c>
    </row>
    <row r="209" s="2" customFormat="1" ht="14.4" customHeight="1">
      <c r="A209" s="37"/>
      <c r="B209" s="180"/>
      <c r="C209" s="181" t="s">
        <v>335</v>
      </c>
      <c r="D209" s="181" t="s">
        <v>248</v>
      </c>
      <c r="E209" s="182" t="s">
        <v>336</v>
      </c>
      <c r="F209" s="183" t="s">
        <v>337</v>
      </c>
      <c r="G209" s="184" t="s">
        <v>251</v>
      </c>
      <c r="H209" s="185">
        <v>9</v>
      </c>
      <c r="I209" s="186"/>
      <c r="J209" s="187">
        <f>ROUND(I209*H209,0)</f>
        <v>0</v>
      </c>
      <c r="K209" s="183" t="s">
        <v>252</v>
      </c>
      <c r="L209" s="38"/>
      <c r="M209" s="188" t="s">
        <v>1</v>
      </c>
      <c r="N209" s="189" t="s">
        <v>43</v>
      </c>
      <c r="O209" s="76"/>
      <c r="P209" s="190">
        <f>O209*H209</f>
        <v>0</v>
      </c>
      <c r="Q209" s="190">
        <v>2.45343</v>
      </c>
      <c r="R209" s="190">
        <f>Q209*H209</f>
        <v>22.080870000000001</v>
      </c>
      <c r="S209" s="190">
        <v>0</v>
      </c>
      <c r="T209" s="19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2" t="s">
        <v>253</v>
      </c>
      <c r="AT209" s="192" t="s">
        <v>248</v>
      </c>
      <c r="AU209" s="192" t="s">
        <v>87</v>
      </c>
      <c r="AY209" s="18" t="s">
        <v>245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8" t="s">
        <v>87</v>
      </c>
      <c r="BK209" s="193">
        <f>ROUND(I209*H209,0)</f>
        <v>0</v>
      </c>
      <c r="BL209" s="18" t="s">
        <v>253</v>
      </c>
      <c r="BM209" s="192" t="s">
        <v>338</v>
      </c>
    </row>
    <row r="210" s="13" customFormat="1">
      <c r="A210" s="13"/>
      <c r="B210" s="194"/>
      <c r="C210" s="13"/>
      <c r="D210" s="195" t="s">
        <v>255</v>
      </c>
      <c r="E210" s="196" t="s">
        <v>1</v>
      </c>
      <c r="F210" s="197" t="s">
        <v>339</v>
      </c>
      <c r="G210" s="13"/>
      <c r="H210" s="198">
        <v>4.0999999999999996</v>
      </c>
      <c r="I210" s="199"/>
      <c r="J210" s="13"/>
      <c r="K210" s="13"/>
      <c r="L210" s="194"/>
      <c r="M210" s="200"/>
      <c r="N210" s="201"/>
      <c r="O210" s="201"/>
      <c r="P210" s="201"/>
      <c r="Q210" s="201"/>
      <c r="R210" s="201"/>
      <c r="S210" s="201"/>
      <c r="T210" s="20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6" t="s">
        <v>255</v>
      </c>
      <c r="AU210" s="196" t="s">
        <v>87</v>
      </c>
      <c r="AV210" s="13" t="s">
        <v>87</v>
      </c>
      <c r="AW210" s="13" t="s">
        <v>33</v>
      </c>
      <c r="AX210" s="13" t="s">
        <v>77</v>
      </c>
      <c r="AY210" s="196" t="s">
        <v>245</v>
      </c>
    </row>
    <row r="211" s="13" customFormat="1">
      <c r="A211" s="13"/>
      <c r="B211" s="194"/>
      <c r="C211" s="13"/>
      <c r="D211" s="195" t="s">
        <v>255</v>
      </c>
      <c r="E211" s="196" t="s">
        <v>1</v>
      </c>
      <c r="F211" s="197" t="s">
        <v>340</v>
      </c>
      <c r="G211" s="13"/>
      <c r="H211" s="198">
        <v>1.8999999999999999</v>
      </c>
      <c r="I211" s="199"/>
      <c r="J211" s="13"/>
      <c r="K211" s="13"/>
      <c r="L211" s="194"/>
      <c r="M211" s="200"/>
      <c r="N211" s="201"/>
      <c r="O211" s="201"/>
      <c r="P211" s="201"/>
      <c r="Q211" s="201"/>
      <c r="R211" s="201"/>
      <c r="S211" s="201"/>
      <c r="T211" s="20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6" t="s">
        <v>255</v>
      </c>
      <c r="AU211" s="196" t="s">
        <v>87</v>
      </c>
      <c r="AV211" s="13" t="s">
        <v>87</v>
      </c>
      <c r="AW211" s="13" t="s">
        <v>33</v>
      </c>
      <c r="AX211" s="13" t="s">
        <v>77</v>
      </c>
      <c r="AY211" s="196" t="s">
        <v>245</v>
      </c>
    </row>
    <row r="212" s="13" customFormat="1">
      <c r="A212" s="13"/>
      <c r="B212" s="194"/>
      <c r="C212" s="13"/>
      <c r="D212" s="195" t="s">
        <v>255</v>
      </c>
      <c r="E212" s="196" t="s">
        <v>1</v>
      </c>
      <c r="F212" s="197" t="s">
        <v>341</v>
      </c>
      <c r="G212" s="13"/>
      <c r="H212" s="198">
        <v>3</v>
      </c>
      <c r="I212" s="199"/>
      <c r="J212" s="13"/>
      <c r="K212" s="13"/>
      <c r="L212" s="194"/>
      <c r="M212" s="200"/>
      <c r="N212" s="201"/>
      <c r="O212" s="201"/>
      <c r="P212" s="201"/>
      <c r="Q212" s="201"/>
      <c r="R212" s="201"/>
      <c r="S212" s="201"/>
      <c r="T212" s="20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6" t="s">
        <v>255</v>
      </c>
      <c r="AU212" s="196" t="s">
        <v>87</v>
      </c>
      <c r="AV212" s="13" t="s">
        <v>87</v>
      </c>
      <c r="AW212" s="13" t="s">
        <v>33</v>
      </c>
      <c r="AX212" s="13" t="s">
        <v>77</v>
      </c>
      <c r="AY212" s="196" t="s">
        <v>245</v>
      </c>
    </row>
    <row r="213" s="14" customFormat="1">
      <c r="A213" s="14"/>
      <c r="B213" s="203"/>
      <c r="C213" s="14"/>
      <c r="D213" s="195" t="s">
        <v>255</v>
      </c>
      <c r="E213" s="204" t="s">
        <v>1</v>
      </c>
      <c r="F213" s="205" t="s">
        <v>260</v>
      </c>
      <c r="G213" s="14"/>
      <c r="H213" s="206">
        <v>9</v>
      </c>
      <c r="I213" s="207"/>
      <c r="J213" s="14"/>
      <c r="K213" s="14"/>
      <c r="L213" s="203"/>
      <c r="M213" s="208"/>
      <c r="N213" s="209"/>
      <c r="O213" s="209"/>
      <c r="P213" s="209"/>
      <c r="Q213" s="209"/>
      <c r="R213" s="209"/>
      <c r="S213" s="209"/>
      <c r="T213" s="21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4" t="s">
        <v>255</v>
      </c>
      <c r="AU213" s="204" t="s">
        <v>87</v>
      </c>
      <c r="AV213" s="14" t="s">
        <v>246</v>
      </c>
      <c r="AW213" s="14" t="s">
        <v>33</v>
      </c>
      <c r="AX213" s="14" t="s">
        <v>8</v>
      </c>
      <c r="AY213" s="204" t="s">
        <v>245</v>
      </c>
    </row>
    <row r="214" s="2" customFormat="1" ht="24.15" customHeight="1">
      <c r="A214" s="37"/>
      <c r="B214" s="180"/>
      <c r="C214" s="181" t="s">
        <v>342</v>
      </c>
      <c r="D214" s="181" t="s">
        <v>248</v>
      </c>
      <c r="E214" s="182" t="s">
        <v>343</v>
      </c>
      <c r="F214" s="183" t="s">
        <v>344</v>
      </c>
      <c r="G214" s="184" t="s">
        <v>263</v>
      </c>
      <c r="H214" s="185">
        <v>90</v>
      </c>
      <c r="I214" s="186"/>
      <c r="J214" s="187">
        <f>ROUND(I214*H214,0)</f>
        <v>0</v>
      </c>
      <c r="K214" s="183" t="s">
        <v>252</v>
      </c>
      <c r="L214" s="38"/>
      <c r="M214" s="188" t="s">
        <v>1</v>
      </c>
      <c r="N214" s="189" t="s">
        <v>43</v>
      </c>
      <c r="O214" s="76"/>
      <c r="P214" s="190">
        <f>O214*H214</f>
        <v>0</v>
      </c>
      <c r="Q214" s="190">
        <v>0.0073721339999999998</v>
      </c>
      <c r="R214" s="190">
        <f>Q214*H214</f>
        <v>0.66349205999999994</v>
      </c>
      <c r="S214" s="190">
        <v>0</v>
      </c>
      <c r="T214" s="19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2" t="s">
        <v>253</v>
      </c>
      <c r="AT214" s="192" t="s">
        <v>248</v>
      </c>
      <c r="AU214" s="192" t="s">
        <v>87</v>
      </c>
      <c r="AY214" s="18" t="s">
        <v>245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8" t="s">
        <v>87</v>
      </c>
      <c r="BK214" s="193">
        <f>ROUND(I214*H214,0)</f>
        <v>0</v>
      </c>
      <c r="BL214" s="18" t="s">
        <v>253</v>
      </c>
      <c r="BM214" s="192" t="s">
        <v>345</v>
      </c>
    </row>
    <row r="215" s="13" customFormat="1">
      <c r="A215" s="13"/>
      <c r="B215" s="194"/>
      <c r="C215" s="13"/>
      <c r="D215" s="195" t="s">
        <v>255</v>
      </c>
      <c r="E215" s="196" t="s">
        <v>1</v>
      </c>
      <c r="F215" s="197" t="s">
        <v>346</v>
      </c>
      <c r="G215" s="13"/>
      <c r="H215" s="198">
        <v>41</v>
      </c>
      <c r="I215" s="199"/>
      <c r="J215" s="13"/>
      <c r="K215" s="13"/>
      <c r="L215" s="194"/>
      <c r="M215" s="200"/>
      <c r="N215" s="201"/>
      <c r="O215" s="201"/>
      <c r="P215" s="201"/>
      <c r="Q215" s="201"/>
      <c r="R215" s="201"/>
      <c r="S215" s="201"/>
      <c r="T215" s="20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6" t="s">
        <v>255</v>
      </c>
      <c r="AU215" s="196" t="s">
        <v>87</v>
      </c>
      <c r="AV215" s="13" t="s">
        <v>87</v>
      </c>
      <c r="AW215" s="13" t="s">
        <v>33</v>
      </c>
      <c r="AX215" s="13" t="s">
        <v>77</v>
      </c>
      <c r="AY215" s="196" t="s">
        <v>245</v>
      </c>
    </row>
    <row r="216" s="13" customFormat="1">
      <c r="A216" s="13"/>
      <c r="B216" s="194"/>
      <c r="C216" s="13"/>
      <c r="D216" s="195" t="s">
        <v>255</v>
      </c>
      <c r="E216" s="196" t="s">
        <v>1</v>
      </c>
      <c r="F216" s="197" t="s">
        <v>347</v>
      </c>
      <c r="G216" s="13"/>
      <c r="H216" s="198">
        <v>19</v>
      </c>
      <c r="I216" s="199"/>
      <c r="J216" s="13"/>
      <c r="K216" s="13"/>
      <c r="L216" s="194"/>
      <c r="M216" s="200"/>
      <c r="N216" s="201"/>
      <c r="O216" s="201"/>
      <c r="P216" s="201"/>
      <c r="Q216" s="201"/>
      <c r="R216" s="201"/>
      <c r="S216" s="201"/>
      <c r="T216" s="20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6" t="s">
        <v>255</v>
      </c>
      <c r="AU216" s="196" t="s">
        <v>87</v>
      </c>
      <c r="AV216" s="13" t="s">
        <v>87</v>
      </c>
      <c r="AW216" s="13" t="s">
        <v>33</v>
      </c>
      <c r="AX216" s="13" t="s">
        <v>77</v>
      </c>
      <c r="AY216" s="196" t="s">
        <v>245</v>
      </c>
    </row>
    <row r="217" s="13" customFormat="1">
      <c r="A217" s="13"/>
      <c r="B217" s="194"/>
      <c r="C217" s="13"/>
      <c r="D217" s="195" t="s">
        <v>255</v>
      </c>
      <c r="E217" s="196" t="s">
        <v>1</v>
      </c>
      <c r="F217" s="197" t="s">
        <v>348</v>
      </c>
      <c r="G217" s="13"/>
      <c r="H217" s="198">
        <v>30</v>
      </c>
      <c r="I217" s="199"/>
      <c r="J217" s="13"/>
      <c r="K217" s="13"/>
      <c r="L217" s="194"/>
      <c r="M217" s="200"/>
      <c r="N217" s="201"/>
      <c r="O217" s="201"/>
      <c r="P217" s="201"/>
      <c r="Q217" s="201"/>
      <c r="R217" s="201"/>
      <c r="S217" s="201"/>
      <c r="T217" s="20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6" t="s">
        <v>255</v>
      </c>
      <c r="AU217" s="196" t="s">
        <v>87</v>
      </c>
      <c r="AV217" s="13" t="s">
        <v>87</v>
      </c>
      <c r="AW217" s="13" t="s">
        <v>33</v>
      </c>
      <c r="AX217" s="13" t="s">
        <v>77</v>
      </c>
      <c r="AY217" s="196" t="s">
        <v>245</v>
      </c>
    </row>
    <row r="218" s="14" customFormat="1">
      <c r="A218" s="14"/>
      <c r="B218" s="203"/>
      <c r="C218" s="14"/>
      <c r="D218" s="195" t="s">
        <v>255</v>
      </c>
      <c r="E218" s="204" t="s">
        <v>1</v>
      </c>
      <c r="F218" s="205" t="s">
        <v>260</v>
      </c>
      <c r="G218" s="14"/>
      <c r="H218" s="206">
        <v>90</v>
      </c>
      <c r="I218" s="207"/>
      <c r="J218" s="14"/>
      <c r="K218" s="14"/>
      <c r="L218" s="203"/>
      <c r="M218" s="208"/>
      <c r="N218" s="209"/>
      <c r="O218" s="209"/>
      <c r="P218" s="209"/>
      <c r="Q218" s="209"/>
      <c r="R218" s="209"/>
      <c r="S218" s="209"/>
      <c r="T218" s="21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4" t="s">
        <v>255</v>
      </c>
      <c r="AU218" s="204" t="s">
        <v>87</v>
      </c>
      <c r="AV218" s="14" t="s">
        <v>246</v>
      </c>
      <c r="AW218" s="14" t="s">
        <v>33</v>
      </c>
      <c r="AX218" s="14" t="s">
        <v>8</v>
      </c>
      <c r="AY218" s="204" t="s">
        <v>245</v>
      </c>
    </row>
    <row r="219" s="2" customFormat="1" ht="14.4" customHeight="1">
      <c r="A219" s="37"/>
      <c r="B219" s="180"/>
      <c r="C219" s="181" t="s">
        <v>9</v>
      </c>
      <c r="D219" s="181" t="s">
        <v>248</v>
      </c>
      <c r="E219" s="182" t="s">
        <v>349</v>
      </c>
      <c r="F219" s="183" t="s">
        <v>350</v>
      </c>
      <c r="G219" s="184" t="s">
        <v>304</v>
      </c>
      <c r="H219" s="185">
        <v>0.33600000000000002</v>
      </c>
      <c r="I219" s="186"/>
      <c r="J219" s="187">
        <f>ROUND(I219*H219,0)</f>
        <v>0</v>
      </c>
      <c r="K219" s="183" t="s">
        <v>252</v>
      </c>
      <c r="L219" s="38"/>
      <c r="M219" s="188" t="s">
        <v>1</v>
      </c>
      <c r="N219" s="189" t="s">
        <v>43</v>
      </c>
      <c r="O219" s="76"/>
      <c r="P219" s="190">
        <f>O219*H219</f>
        <v>0</v>
      </c>
      <c r="Q219" s="190">
        <v>1.0555522399999999</v>
      </c>
      <c r="R219" s="190">
        <f>Q219*H219</f>
        <v>0.35466555263999999</v>
      </c>
      <c r="S219" s="190">
        <v>0</v>
      </c>
      <c r="T219" s="19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2" t="s">
        <v>253</v>
      </c>
      <c r="AT219" s="192" t="s">
        <v>248</v>
      </c>
      <c r="AU219" s="192" t="s">
        <v>87</v>
      </c>
      <c r="AY219" s="18" t="s">
        <v>245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8" t="s">
        <v>87</v>
      </c>
      <c r="BK219" s="193">
        <f>ROUND(I219*H219,0)</f>
        <v>0</v>
      </c>
      <c r="BL219" s="18" t="s">
        <v>253</v>
      </c>
      <c r="BM219" s="192" t="s">
        <v>351</v>
      </c>
    </row>
    <row r="220" s="13" customFormat="1">
      <c r="A220" s="13"/>
      <c r="B220" s="194"/>
      <c r="C220" s="13"/>
      <c r="D220" s="195" t="s">
        <v>255</v>
      </c>
      <c r="E220" s="196" t="s">
        <v>1</v>
      </c>
      <c r="F220" s="197" t="s">
        <v>352</v>
      </c>
      <c r="G220" s="13"/>
      <c r="H220" s="198">
        <v>0.153</v>
      </c>
      <c r="I220" s="199"/>
      <c r="J220" s="13"/>
      <c r="K220" s="13"/>
      <c r="L220" s="194"/>
      <c r="M220" s="200"/>
      <c r="N220" s="201"/>
      <c r="O220" s="201"/>
      <c r="P220" s="201"/>
      <c r="Q220" s="201"/>
      <c r="R220" s="201"/>
      <c r="S220" s="201"/>
      <c r="T220" s="20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6" t="s">
        <v>255</v>
      </c>
      <c r="AU220" s="196" t="s">
        <v>87</v>
      </c>
      <c r="AV220" s="13" t="s">
        <v>87</v>
      </c>
      <c r="AW220" s="13" t="s">
        <v>33</v>
      </c>
      <c r="AX220" s="13" t="s">
        <v>77</v>
      </c>
      <c r="AY220" s="196" t="s">
        <v>245</v>
      </c>
    </row>
    <row r="221" s="13" customFormat="1">
      <c r="A221" s="13"/>
      <c r="B221" s="194"/>
      <c r="C221" s="13"/>
      <c r="D221" s="195" t="s">
        <v>255</v>
      </c>
      <c r="E221" s="196" t="s">
        <v>1</v>
      </c>
      <c r="F221" s="197" t="s">
        <v>353</v>
      </c>
      <c r="G221" s="13"/>
      <c r="H221" s="198">
        <v>0.070999999999999994</v>
      </c>
      <c r="I221" s="199"/>
      <c r="J221" s="13"/>
      <c r="K221" s="13"/>
      <c r="L221" s="194"/>
      <c r="M221" s="200"/>
      <c r="N221" s="201"/>
      <c r="O221" s="201"/>
      <c r="P221" s="201"/>
      <c r="Q221" s="201"/>
      <c r="R221" s="201"/>
      <c r="S221" s="201"/>
      <c r="T221" s="20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6" t="s">
        <v>255</v>
      </c>
      <c r="AU221" s="196" t="s">
        <v>87</v>
      </c>
      <c r="AV221" s="13" t="s">
        <v>87</v>
      </c>
      <c r="AW221" s="13" t="s">
        <v>33</v>
      </c>
      <c r="AX221" s="13" t="s">
        <v>77</v>
      </c>
      <c r="AY221" s="196" t="s">
        <v>245</v>
      </c>
    </row>
    <row r="222" s="13" customFormat="1">
      <c r="A222" s="13"/>
      <c r="B222" s="194"/>
      <c r="C222" s="13"/>
      <c r="D222" s="195" t="s">
        <v>255</v>
      </c>
      <c r="E222" s="196" t="s">
        <v>1</v>
      </c>
      <c r="F222" s="197" t="s">
        <v>354</v>
      </c>
      <c r="G222" s="13"/>
      <c r="H222" s="198">
        <v>0.112</v>
      </c>
      <c r="I222" s="199"/>
      <c r="J222" s="13"/>
      <c r="K222" s="13"/>
      <c r="L222" s="194"/>
      <c r="M222" s="200"/>
      <c r="N222" s="201"/>
      <c r="O222" s="201"/>
      <c r="P222" s="201"/>
      <c r="Q222" s="201"/>
      <c r="R222" s="201"/>
      <c r="S222" s="201"/>
      <c r="T222" s="20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6" t="s">
        <v>255</v>
      </c>
      <c r="AU222" s="196" t="s">
        <v>87</v>
      </c>
      <c r="AV222" s="13" t="s">
        <v>87</v>
      </c>
      <c r="AW222" s="13" t="s">
        <v>33</v>
      </c>
      <c r="AX222" s="13" t="s">
        <v>77</v>
      </c>
      <c r="AY222" s="196" t="s">
        <v>245</v>
      </c>
    </row>
    <row r="223" s="14" customFormat="1">
      <c r="A223" s="14"/>
      <c r="B223" s="203"/>
      <c r="C223" s="14"/>
      <c r="D223" s="195" t="s">
        <v>255</v>
      </c>
      <c r="E223" s="204" t="s">
        <v>1</v>
      </c>
      <c r="F223" s="205" t="s">
        <v>260</v>
      </c>
      <c r="G223" s="14"/>
      <c r="H223" s="206">
        <v>0.33600000000000002</v>
      </c>
      <c r="I223" s="207"/>
      <c r="J223" s="14"/>
      <c r="K223" s="14"/>
      <c r="L223" s="203"/>
      <c r="M223" s="208"/>
      <c r="N223" s="209"/>
      <c r="O223" s="209"/>
      <c r="P223" s="209"/>
      <c r="Q223" s="209"/>
      <c r="R223" s="209"/>
      <c r="S223" s="209"/>
      <c r="T223" s="21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4" t="s">
        <v>255</v>
      </c>
      <c r="AU223" s="204" t="s">
        <v>87</v>
      </c>
      <c r="AV223" s="14" t="s">
        <v>246</v>
      </c>
      <c r="AW223" s="14" t="s">
        <v>33</v>
      </c>
      <c r="AX223" s="14" t="s">
        <v>8</v>
      </c>
      <c r="AY223" s="204" t="s">
        <v>245</v>
      </c>
    </row>
    <row r="224" s="2" customFormat="1" ht="14.4" customHeight="1">
      <c r="A224" s="37"/>
      <c r="B224" s="180"/>
      <c r="C224" s="181" t="s">
        <v>355</v>
      </c>
      <c r="D224" s="181" t="s">
        <v>248</v>
      </c>
      <c r="E224" s="182" t="s">
        <v>356</v>
      </c>
      <c r="F224" s="183" t="s">
        <v>357</v>
      </c>
      <c r="G224" s="184" t="s">
        <v>304</v>
      </c>
      <c r="H224" s="185">
        <v>0.5</v>
      </c>
      <c r="I224" s="186"/>
      <c r="J224" s="187">
        <f>ROUND(I224*H224,0)</f>
        <v>0</v>
      </c>
      <c r="K224" s="183" t="s">
        <v>252</v>
      </c>
      <c r="L224" s="38"/>
      <c r="M224" s="188" t="s">
        <v>1</v>
      </c>
      <c r="N224" s="189" t="s">
        <v>43</v>
      </c>
      <c r="O224" s="76"/>
      <c r="P224" s="190">
        <f>O224*H224</f>
        <v>0</v>
      </c>
      <c r="Q224" s="190">
        <v>1.0627727797</v>
      </c>
      <c r="R224" s="190">
        <f>Q224*H224</f>
        <v>0.53138638984999997</v>
      </c>
      <c r="S224" s="190">
        <v>0</v>
      </c>
      <c r="T224" s="19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2" t="s">
        <v>253</v>
      </c>
      <c r="AT224" s="192" t="s">
        <v>248</v>
      </c>
      <c r="AU224" s="192" t="s">
        <v>87</v>
      </c>
      <c r="AY224" s="18" t="s">
        <v>245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18" t="s">
        <v>87</v>
      </c>
      <c r="BK224" s="193">
        <f>ROUND(I224*H224,0)</f>
        <v>0</v>
      </c>
      <c r="BL224" s="18" t="s">
        <v>253</v>
      </c>
      <c r="BM224" s="192" t="s">
        <v>358</v>
      </c>
    </row>
    <row r="225" s="13" customFormat="1">
      <c r="A225" s="13"/>
      <c r="B225" s="194"/>
      <c r="C225" s="13"/>
      <c r="D225" s="195" t="s">
        <v>255</v>
      </c>
      <c r="E225" s="196" t="s">
        <v>1</v>
      </c>
      <c r="F225" s="197" t="s">
        <v>359</v>
      </c>
      <c r="G225" s="13"/>
      <c r="H225" s="198">
        <v>0.22800000000000001</v>
      </c>
      <c r="I225" s="199"/>
      <c r="J225" s="13"/>
      <c r="K225" s="13"/>
      <c r="L225" s="194"/>
      <c r="M225" s="200"/>
      <c r="N225" s="201"/>
      <c r="O225" s="201"/>
      <c r="P225" s="201"/>
      <c r="Q225" s="201"/>
      <c r="R225" s="201"/>
      <c r="S225" s="201"/>
      <c r="T225" s="20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6" t="s">
        <v>255</v>
      </c>
      <c r="AU225" s="196" t="s">
        <v>87</v>
      </c>
      <c r="AV225" s="13" t="s">
        <v>87</v>
      </c>
      <c r="AW225" s="13" t="s">
        <v>33</v>
      </c>
      <c r="AX225" s="13" t="s">
        <v>77</v>
      </c>
      <c r="AY225" s="196" t="s">
        <v>245</v>
      </c>
    </row>
    <row r="226" s="13" customFormat="1">
      <c r="A226" s="13"/>
      <c r="B226" s="194"/>
      <c r="C226" s="13"/>
      <c r="D226" s="195" t="s">
        <v>255</v>
      </c>
      <c r="E226" s="196" t="s">
        <v>1</v>
      </c>
      <c r="F226" s="197" t="s">
        <v>360</v>
      </c>
      <c r="G226" s="13"/>
      <c r="H226" s="198">
        <v>0.105</v>
      </c>
      <c r="I226" s="199"/>
      <c r="J226" s="13"/>
      <c r="K226" s="13"/>
      <c r="L226" s="194"/>
      <c r="M226" s="200"/>
      <c r="N226" s="201"/>
      <c r="O226" s="201"/>
      <c r="P226" s="201"/>
      <c r="Q226" s="201"/>
      <c r="R226" s="201"/>
      <c r="S226" s="201"/>
      <c r="T226" s="20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6" t="s">
        <v>255</v>
      </c>
      <c r="AU226" s="196" t="s">
        <v>87</v>
      </c>
      <c r="AV226" s="13" t="s">
        <v>87</v>
      </c>
      <c r="AW226" s="13" t="s">
        <v>33</v>
      </c>
      <c r="AX226" s="13" t="s">
        <v>77</v>
      </c>
      <c r="AY226" s="196" t="s">
        <v>245</v>
      </c>
    </row>
    <row r="227" s="13" customFormat="1">
      <c r="A227" s="13"/>
      <c r="B227" s="194"/>
      <c r="C227" s="13"/>
      <c r="D227" s="195" t="s">
        <v>255</v>
      </c>
      <c r="E227" s="196" t="s">
        <v>1</v>
      </c>
      <c r="F227" s="197" t="s">
        <v>361</v>
      </c>
      <c r="G227" s="13"/>
      <c r="H227" s="198">
        <v>0.16700000000000001</v>
      </c>
      <c r="I227" s="199"/>
      <c r="J227" s="13"/>
      <c r="K227" s="13"/>
      <c r="L227" s="194"/>
      <c r="M227" s="200"/>
      <c r="N227" s="201"/>
      <c r="O227" s="201"/>
      <c r="P227" s="201"/>
      <c r="Q227" s="201"/>
      <c r="R227" s="201"/>
      <c r="S227" s="201"/>
      <c r="T227" s="20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6" t="s">
        <v>255</v>
      </c>
      <c r="AU227" s="196" t="s">
        <v>87</v>
      </c>
      <c r="AV227" s="13" t="s">
        <v>87</v>
      </c>
      <c r="AW227" s="13" t="s">
        <v>33</v>
      </c>
      <c r="AX227" s="13" t="s">
        <v>77</v>
      </c>
      <c r="AY227" s="196" t="s">
        <v>245</v>
      </c>
    </row>
    <row r="228" s="14" customFormat="1">
      <c r="A228" s="14"/>
      <c r="B228" s="203"/>
      <c r="C228" s="14"/>
      <c r="D228" s="195" t="s">
        <v>255</v>
      </c>
      <c r="E228" s="204" t="s">
        <v>1</v>
      </c>
      <c r="F228" s="205" t="s">
        <v>260</v>
      </c>
      <c r="G228" s="14"/>
      <c r="H228" s="206">
        <v>0.5</v>
      </c>
      <c r="I228" s="207"/>
      <c r="J228" s="14"/>
      <c r="K228" s="14"/>
      <c r="L228" s="203"/>
      <c r="M228" s="208"/>
      <c r="N228" s="209"/>
      <c r="O228" s="209"/>
      <c r="P228" s="209"/>
      <c r="Q228" s="209"/>
      <c r="R228" s="209"/>
      <c r="S228" s="209"/>
      <c r="T228" s="21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4" t="s">
        <v>255</v>
      </c>
      <c r="AU228" s="204" t="s">
        <v>87</v>
      </c>
      <c r="AV228" s="14" t="s">
        <v>246</v>
      </c>
      <c r="AW228" s="14" t="s">
        <v>33</v>
      </c>
      <c r="AX228" s="14" t="s">
        <v>8</v>
      </c>
      <c r="AY228" s="204" t="s">
        <v>245</v>
      </c>
    </row>
    <row r="229" s="2" customFormat="1" ht="14.4" customHeight="1">
      <c r="A229" s="37"/>
      <c r="B229" s="180"/>
      <c r="C229" s="181" t="s">
        <v>362</v>
      </c>
      <c r="D229" s="181" t="s">
        <v>248</v>
      </c>
      <c r="E229" s="182" t="s">
        <v>363</v>
      </c>
      <c r="F229" s="183" t="s">
        <v>364</v>
      </c>
      <c r="G229" s="184" t="s">
        <v>275</v>
      </c>
      <c r="H229" s="185">
        <v>38</v>
      </c>
      <c r="I229" s="186"/>
      <c r="J229" s="187">
        <f>ROUND(I229*H229,0)</f>
        <v>0</v>
      </c>
      <c r="K229" s="183" t="s">
        <v>252</v>
      </c>
      <c r="L229" s="38"/>
      <c r="M229" s="188" t="s">
        <v>1</v>
      </c>
      <c r="N229" s="189" t="s">
        <v>43</v>
      </c>
      <c r="O229" s="76"/>
      <c r="P229" s="190">
        <f>O229*H229</f>
        <v>0</v>
      </c>
      <c r="Q229" s="190">
        <v>0.058999999999999997</v>
      </c>
      <c r="R229" s="190">
        <f>Q229*H229</f>
        <v>2.242</v>
      </c>
      <c r="S229" s="190">
        <v>0</v>
      </c>
      <c r="T229" s="19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2" t="s">
        <v>253</v>
      </c>
      <c r="AT229" s="192" t="s">
        <v>248</v>
      </c>
      <c r="AU229" s="192" t="s">
        <v>87</v>
      </c>
      <c r="AY229" s="18" t="s">
        <v>245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8" t="s">
        <v>87</v>
      </c>
      <c r="BK229" s="193">
        <f>ROUND(I229*H229,0)</f>
        <v>0</v>
      </c>
      <c r="BL229" s="18" t="s">
        <v>253</v>
      </c>
      <c r="BM229" s="192" t="s">
        <v>365</v>
      </c>
    </row>
    <row r="230" s="13" customFormat="1">
      <c r="A230" s="13"/>
      <c r="B230" s="194"/>
      <c r="C230" s="13"/>
      <c r="D230" s="195" t="s">
        <v>255</v>
      </c>
      <c r="E230" s="196" t="s">
        <v>1</v>
      </c>
      <c r="F230" s="197" t="s">
        <v>366</v>
      </c>
      <c r="G230" s="13"/>
      <c r="H230" s="198">
        <v>38</v>
      </c>
      <c r="I230" s="199"/>
      <c r="J230" s="13"/>
      <c r="K230" s="13"/>
      <c r="L230" s="194"/>
      <c r="M230" s="200"/>
      <c r="N230" s="201"/>
      <c r="O230" s="201"/>
      <c r="P230" s="201"/>
      <c r="Q230" s="201"/>
      <c r="R230" s="201"/>
      <c r="S230" s="201"/>
      <c r="T230" s="20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6" t="s">
        <v>255</v>
      </c>
      <c r="AU230" s="196" t="s">
        <v>87</v>
      </c>
      <c r="AV230" s="13" t="s">
        <v>87</v>
      </c>
      <c r="AW230" s="13" t="s">
        <v>33</v>
      </c>
      <c r="AX230" s="13" t="s">
        <v>8</v>
      </c>
      <c r="AY230" s="196" t="s">
        <v>245</v>
      </c>
    </row>
    <row r="231" s="2" customFormat="1" ht="24.15" customHeight="1">
      <c r="A231" s="37"/>
      <c r="B231" s="180"/>
      <c r="C231" s="181" t="s">
        <v>367</v>
      </c>
      <c r="D231" s="181" t="s">
        <v>248</v>
      </c>
      <c r="E231" s="182" t="s">
        <v>368</v>
      </c>
      <c r="F231" s="183" t="s">
        <v>369</v>
      </c>
      <c r="G231" s="184" t="s">
        <v>304</v>
      </c>
      <c r="H231" s="185">
        <v>2.5920000000000001</v>
      </c>
      <c r="I231" s="186"/>
      <c r="J231" s="187">
        <f>ROUND(I231*H231,0)</f>
        <v>0</v>
      </c>
      <c r="K231" s="183" t="s">
        <v>252</v>
      </c>
      <c r="L231" s="38"/>
      <c r="M231" s="188" t="s">
        <v>1</v>
      </c>
      <c r="N231" s="189" t="s">
        <v>43</v>
      </c>
      <c r="O231" s="76"/>
      <c r="P231" s="190">
        <f>O231*H231</f>
        <v>0</v>
      </c>
      <c r="Q231" s="190">
        <v>0.017094000000000002</v>
      </c>
      <c r="R231" s="190">
        <f>Q231*H231</f>
        <v>0.044307648000000005</v>
      </c>
      <c r="S231" s="190">
        <v>0</v>
      </c>
      <c r="T231" s="19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2" t="s">
        <v>253</v>
      </c>
      <c r="AT231" s="192" t="s">
        <v>248</v>
      </c>
      <c r="AU231" s="192" t="s">
        <v>87</v>
      </c>
      <c r="AY231" s="18" t="s">
        <v>245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8" t="s">
        <v>87</v>
      </c>
      <c r="BK231" s="193">
        <f>ROUND(I231*H231,0)</f>
        <v>0</v>
      </c>
      <c r="BL231" s="18" t="s">
        <v>253</v>
      </c>
      <c r="BM231" s="192" t="s">
        <v>370</v>
      </c>
    </row>
    <row r="232" s="13" customFormat="1">
      <c r="A232" s="13"/>
      <c r="B232" s="194"/>
      <c r="C232" s="13"/>
      <c r="D232" s="195" t="s">
        <v>255</v>
      </c>
      <c r="E232" s="196" t="s">
        <v>1</v>
      </c>
      <c r="F232" s="197" t="s">
        <v>371</v>
      </c>
      <c r="G232" s="13"/>
      <c r="H232" s="198">
        <v>0.10199999999999999</v>
      </c>
      <c r="I232" s="199"/>
      <c r="J232" s="13"/>
      <c r="K232" s="13"/>
      <c r="L232" s="194"/>
      <c r="M232" s="200"/>
      <c r="N232" s="201"/>
      <c r="O232" s="201"/>
      <c r="P232" s="201"/>
      <c r="Q232" s="201"/>
      <c r="R232" s="201"/>
      <c r="S232" s="201"/>
      <c r="T232" s="20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6" t="s">
        <v>255</v>
      </c>
      <c r="AU232" s="196" t="s">
        <v>87</v>
      </c>
      <c r="AV232" s="13" t="s">
        <v>87</v>
      </c>
      <c r="AW232" s="13" t="s">
        <v>33</v>
      </c>
      <c r="AX232" s="13" t="s">
        <v>77</v>
      </c>
      <c r="AY232" s="196" t="s">
        <v>245</v>
      </c>
    </row>
    <row r="233" s="13" customFormat="1">
      <c r="A233" s="13"/>
      <c r="B233" s="194"/>
      <c r="C233" s="13"/>
      <c r="D233" s="195" t="s">
        <v>255</v>
      </c>
      <c r="E233" s="196" t="s">
        <v>1</v>
      </c>
      <c r="F233" s="197" t="s">
        <v>372</v>
      </c>
      <c r="G233" s="13"/>
      <c r="H233" s="198">
        <v>0.079000000000000001</v>
      </c>
      <c r="I233" s="199"/>
      <c r="J233" s="13"/>
      <c r="K233" s="13"/>
      <c r="L233" s="194"/>
      <c r="M233" s="200"/>
      <c r="N233" s="201"/>
      <c r="O233" s="201"/>
      <c r="P233" s="201"/>
      <c r="Q233" s="201"/>
      <c r="R233" s="201"/>
      <c r="S233" s="201"/>
      <c r="T233" s="20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6" t="s">
        <v>255</v>
      </c>
      <c r="AU233" s="196" t="s">
        <v>87</v>
      </c>
      <c r="AV233" s="13" t="s">
        <v>87</v>
      </c>
      <c r="AW233" s="13" t="s">
        <v>33</v>
      </c>
      <c r="AX233" s="13" t="s">
        <v>77</v>
      </c>
      <c r="AY233" s="196" t="s">
        <v>245</v>
      </c>
    </row>
    <row r="234" s="13" customFormat="1">
      <c r="A234" s="13"/>
      <c r="B234" s="194"/>
      <c r="C234" s="13"/>
      <c r="D234" s="195" t="s">
        <v>255</v>
      </c>
      <c r="E234" s="196" t="s">
        <v>1</v>
      </c>
      <c r="F234" s="197" t="s">
        <v>373</v>
      </c>
      <c r="G234" s="13"/>
      <c r="H234" s="198">
        <v>0.39400000000000002</v>
      </c>
      <c r="I234" s="199"/>
      <c r="J234" s="13"/>
      <c r="K234" s="13"/>
      <c r="L234" s="194"/>
      <c r="M234" s="200"/>
      <c r="N234" s="201"/>
      <c r="O234" s="201"/>
      <c r="P234" s="201"/>
      <c r="Q234" s="201"/>
      <c r="R234" s="201"/>
      <c r="S234" s="201"/>
      <c r="T234" s="20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6" t="s">
        <v>255</v>
      </c>
      <c r="AU234" s="196" t="s">
        <v>87</v>
      </c>
      <c r="AV234" s="13" t="s">
        <v>87</v>
      </c>
      <c r="AW234" s="13" t="s">
        <v>33</v>
      </c>
      <c r="AX234" s="13" t="s">
        <v>77</v>
      </c>
      <c r="AY234" s="196" t="s">
        <v>245</v>
      </c>
    </row>
    <row r="235" s="13" customFormat="1">
      <c r="A235" s="13"/>
      <c r="B235" s="194"/>
      <c r="C235" s="13"/>
      <c r="D235" s="195" t="s">
        <v>255</v>
      </c>
      <c r="E235" s="196" t="s">
        <v>1</v>
      </c>
      <c r="F235" s="197" t="s">
        <v>374</v>
      </c>
      <c r="G235" s="13"/>
      <c r="H235" s="198">
        <v>1.1699999999999999</v>
      </c>
      <c r="I235" s="199"/>
      <c r="J235" s="13"/>
      <c r="K235" s="13"/>
      <c r="L235" s="194"/>
      <c r="M235" s="200"/>
      <c r="N235" s="201"/>
      <c r="O235" s="201"/>
      <c r="P235" s="201"/>
      <c r="Q235" s="201"/>
      <c r="R235" s="201"/>
      <c r="S235" s="201"/>
      <c r="T235" s="20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6" t="s">
        <v>255</v>
      </c>
      <c r="AU235" s="196" t="s">
        <v>87</v>
      </c>
      <c r="AV235" s="13" t="s">
        <v>87</v>
      </c>
      <c r="AW235" s="13" t="s">
        <v>33</v>
      </c>
      <c r="AX235" s="13" t="s">
        <v>77</v>
      </c>
      <c r="AY235" s="196" t="s">
        <v>245</v>
      </c>
    </row>
    <row r="236" s="13" customFormat="1">
      <c r="A236" s="13"/>
      <c r="B236" s="194"/>
      <c r="C236" s="13"/>
      <c r="D236" s="195" t="s">
        <v>255</v>
      </c>
      <c r="E236" s="196" t="s">
        <v>1</v>
      </c>
      <c r="F236" s="197" t="s">
        <v>375</v>
      </c>
      <c r="G236" s="13"/>
      <c r="H236" s="198">
        <v>0.84699999999999998</v>
      </c>
      <c r="I236" s="199"/>
      <c r="J236" s="13"/>
      <c r="K236" s="13"/>
      <c r="L236" s="194"/>
      <c r="M236" s="200"/>
      <c r="N236" s="201"/>
      <c r="O236" s="201"/>
      <c r="P236" s="201"/>
      <c r="Q236" s="201"/>
      <c r="R236" s="201"/>
      <c r="S236" s="201"/>
      <c r="T236" s="20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6" t="s">
        <v>255</v>
      </c>
      <c r="AU236" s="196" t="s">
        <v>87</v>
      </c>
      <c r="AV236" s="13" t="s">
        <v>87</v>
      </c>
      <c r="AW236" s="13" t="s">
        <v>33</v>
      </c>
      <c r="AX236" s="13" t="s">
        <v>77</v>
      </c>
      <c r="AY236" s="196" t="s">
        <v>245</v>
      </c>
    </row>
    <row r="237" s="14" customFormat="1">
      <c r="A237" s="14"/>
      <c r="B237" s="203"/>
      <c r="C237" s="14"/>
      <c r="D237" s="195" t="s">
        <v>255</v>
      </c>
      <c r="E237" s="204" t="s">
        <v>1</v>
      </c>
      <c r="F237" s="205" t="s">
        <v>260</v>
      </c>
      <c r="G237" s="14"/>
      <c r="H237" s="206">
        <v>2.5920000000000001</v>
      </c>
      <c r="I237" s="207"/>
      <c r="J237" s="14"/>
      <c r="K237" s="14"/>
      <c r="L237" s="203"/>
      <c r="M237" s="208"/>
      <c r="N237" s="209"/>
      <c r="O237" s="209"/>
      <c r="P237" s="209"/>
      <c r="Q237" s="209"/>
      <c r="R237" s="209"/>
      <c r="S237" s="209"/>
      <c r="T237" s="21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4" t="s">
        <v>255</v>
      </c>
      <c r="AU237" s="204" t="s">
        <v>87</v>
      </c>
      <c r="AV237" s="14" t="s">
        <v>246</v>
      </c>
      <c r="AW237" s="14" t="s">
        <v>33</v>
      </c>
      <c r="AX237" s="14" t="s">
        <v>8</v>
      </c>
      <c r="AY237" s="204" t="s">
        <v>245</v>
      </c>
    </row>
    <row r="238" s="2" customFormat="1" ht="14.4" customHeight="1">
      <c r="A238" s="37"/>
      <c r="B238" s="180"/>
      <c r="C238" s="219" t="s">
        <v>376</v>
      </c>
      <c r="D238" s="219" t="s">
        <v>377</v>
      </c>
      <c r="E238" s="220" t="s">
        <v>378</v>
      </c>
      <c r="F238" s="221" t="s">
        <v>379</v>
      </c>
      <c r="G238" s="222" t="s">
        <v>304</v>
      </c>
      <c r="H238" s="223">
        <v>0.112</v>
      </c>
      <c r="I238" s="224"/>
      <c r="J238" s="225">
        <f>ROUND(I238*H238,0)</f>
        <v>0</v>
      </c>
      <c r="K238" s="221" t="s">
        <v>264</v>
      </c>
      <c r="L238" s="226"/>
      <c r="M238" s="227" t="s">
        <v>1</v>
      </c>
      <c r="N238" s="228" t="s">
        <v>43</v>
      </c>
      <c r="O238" s="76"/>
      <c r="P238" s="190">
        <f>O238*H238</f>
        <v>0</v>
      </c>
      <c r="Q238" s="190">
        <v>1</v>
      </c>
      <c r="R238" s="190">
        <f>Q238*H238</f>
        <v>0.112</v>
      </c>
      <c r="S238" s="190">
        <v>0</v>
      </c>
      <c r="T238" s="19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2" t="s">
        <v>295</v>
      </c>
      <c r="AT238" s="192" t="s">
        <v>377</v>
      </c>
      <c r="AU238" s="192" t="s">
        <v>87</v>
      </c>
      <c r="AY238" s="18" t="s">
        <v>245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8" t="s">
        <v>87</v>
      </c>
      <c r="BK238" s="193">
        <f>ROUND(I238*H238,0)</f>
        <v>0</v>
      </c>
      <c r="BL238" s="18" t="s">
        <v>253</v>
      </c>
      <c r="BM238" s="192" t="s">
        <v>380</v>
      </c>
    </row>
    <row r="239" s="13" customFormat="1">
      <c r="A239" s="13"/>
      <c r="B239" s="194"/>
      <c r="C239" s="13"/>
      <c r="D239" s="195" t="s">
        <v>255</v>
      </c>
      <c r="E239" s="196" t="s">
        <v>1</v>
      </c>
      <c r="F239" s="197" t="s">
        <v>381</v>
      </c>
      <c r="G239" s="13"/>
      <c r="H239" s="198">
        <v>0.112</v>
      </c>
      <c r="I239" s="199"/>
      <c r="J239" s="13"/>
      <c r="K239" s="13"/>
      <c r="L239" s="194"/>
      <c r="M239" s="200"/>
      <c r="N239" s="201"/>
      <c r="O239" s="201"/>
      <c r="P239" s="201"/>
      <c r="Q239" s="201"/>
      <c r="R239" s="201"/>
      <c r="S239" s="201"/>
      <c r="T239" s="20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6" t="s">
        <v>255</v>
      </c>
      <c r="AU239" s="196" t="s">
        <v>87</v>
      </c>
      <c r="AV239" s="13" t="s">
        <v>87</v>
      </c>
      <c r="AW239" s="13" t="s">
        <v>33</v>
      </c>
      <c r="AX239" s="13" t="s">
        <v>8</v>
      </c>
      <c r="AY239" s="196" t="s">
        <v>245</v>
      </c>
    </row>
    <row r="240" s="2" customFormat="1" ht="14.4" customHeight="1">
      <c r="A240" s="37"/>
      <c r="B240" s="180"/>
      <c r="C240" s="219" t="s">
        <v>382</v>
      </c>
      <c r="D240" s="219" t="s">
        <v>377</v>
      </c>
      <c r="E240" s="220" t="s">
        <v>383</v>
      </c>
      <c r="F240" s="221" t="s">
        <v>384</v>
      </c>
      <c r="G240" s="222" t="s">
        <v>304</v>
      </c>
      <c r="H240" s="223">
        <v>0.086999999999999994</v>
      </c>
      <c r="I240" s="224"/>
      <c r="J240" s="225">
        <f>ROUND(I240*H240,0)</f>
        <v>0</v>
      </c>
      <c r="K240" s="221" t="s">
        <v>264</v>
      </c>
      <c r="L240" s="226"/>
      <c r="M240" s="227" t="s">
        <v>1</v>
      </c>
      <c r="N240" s="228" t="s">
        <v>43</v>
      </c>
      <c r="O240" s="76"/>
      <c r="P240" s="190">
        <f>O240*H240</f>
        <v>0</v>
      </c>
      <c r="Q240" s="190">
        <v>1</v>
      </c>
      <c r="R240" s="190">
        <f>Q240*H240</f>
        <v>0.086999999999999994</v>
      </c>
      <c r="S240" s="190">
        <v>0</v>
      </c>
      <c r="T240" s="19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2" t="s">
        <v>295</v>
      </c>
      <c r="AT240" s="192" t="s">
        <v>377</v>
      </c>
      <c r="AU240" s="192" t="s">
        <v>87</v>
      </c>
      <c r="AY240" s="18" t="s">
        <v>245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8" t="s">
        <v>87</v>
      </c>
      <c r="BK240" s="193">
        <f>ROUND(I240*H240,0)</f>
        <v>0</v>
      </c>
      <c r="BL240" s="18" t="s">
        <v>253</v>
      </c>
      <c r="BM240" s="192" t="s">
        <v>385</v>
      </c>
    </row>
    <row r="241" s="13" customFormat="1">
      <c r="A241" s="13"/>
      <c r="B241" s="194"/>
      <c r="C241" s="13"/>
      <c r="D241" s="195" t="s">
        <v>255</v>
      </c>
      <c r="E241" s="196" t="s">
        <v>1</v>
      </c>
      <c r="F241" s="197" t="s">
        <v>386</v>
      </c>
      <c r="G241" s="13"/>
      <c r="H241" s="198">
        <v>0.086999999999999994</v>
      </c>
      <c r="I241" s="199"/>
      <c r="J241" s="13"/>
      <c r="K241" s="13"/>
      <c r="L241" s="194"/>
      <c r="M241" s="200"/>
      <c r="N241" s="201"/>
      <c r="O241" s="201"/>
      <c r="P241" s="201"/>
      <c r="Q241" s="201"/>
      <c r="R241" s="201"/>
      <c r="S241" s="201"/>
      <c r="T241" s="20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6" t="s">
        <v>255</v>
      </c>
      <c r="AU241" s="196" t="s">
        <v>87</v>
      </c>
      <c r="AV241" s="13" t="s">
        <v>87</v>
      </c>
      <c r="AW241" s="13" t="s">
        <v>33</v>
      </c>
      <c r="AX241" s="13" t="s">
        <v>8</v>
      </c>
      <c r="AY241" s="196" t="s">
        <v>245</v>
      </c>
    </row>
    <row r="242" s="2" customFormat="1" ht="14.4" customHeight="1">
      <c r="A242" s="37"/>
      <c r="B242" s="180"/>
      <c r="C242" s="219" t="s">
        <v>7</v>
      </c>
      <c r="D242" s="219" t="s">
        <v>377</v>
      </c>
      <c r="E242" s="220" t="s">
        <v>387</v>
      </c>
      <c r="F242" s="221" t="s">
        <v>388</v>
      </c>
      <c r="G242" s="222" t="s">
        <v>304</v>
      </c>
      <c r="H242" s="223">
        <v>0.434</v>
      </c>
      <c r="I242" s="224"/>
      <c r="J242" s="225">
        <f>ROUND(I242*H242,0)</f>
        <v>0</v>
      </c>
      <c r="K242" s="221" t="s">
        <v>264</v>
      </c>
      <c r="L242" s="226"/>
      <c r="M242" s="227" t="s">
        <v>1</v>
      </c>
      <c r="N242" s="228" t="s">
        <v>43</v>
      </c>
      <c r="O242" s="76"/>
      <c r="P242" s="190">
        <f>O242*H242</f>
        <v>0</v>
      </c>
      <c r="Q242" s="190">
        <v>1</v>
      </c>
      <c r="R242" s="190">
        <f>Q242*H242</f>
        <v>0.434</v>
      </c>
      <c r="S242" s="190">
        <v>0</v>
      </c>
      <c r="T242" s="19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2" t="s">
        <v>295</v>
      </c>
      <c r="AT242" s="192" t="s">
        <v>377</v>
      </c>
      <c r="AU242" s="192" t="s">
        <v>87</v>
      </c>
      <c r="AY242" s="18" t="s">
        <v>245</v>
      </c>
      <c r="BE242" s="193">
        <f>IF(N242="základní",J242,0)</f>
        <v>0</v>
      </c>
      <c r="BF242" s="193">
        <f>IF(N242="snížená",J242,0)</f>
        <v>0</v>
      </c>
      <c r="BG242" s="193">
        <f>IF(N242="zákl. přenesená",J242,0)</f>
        <v>0</v>
      </c>
      <c r="BH242" s="193">
        <f>IF(N242="sníž. přenesená",J242,0)</f>
        <v>0</v>
      </c>
      <c r="BI242" s="193">
        <f>IF(N242="nulová",J242,0)</f>
        <v>0</v>
      </c>
      <c r="BJ242" s="18" t="s">
        <v>87</v>
      </c>
      <c r="BK242" s="193">
        <f>ROUND(I242*H242,0)</f>
        <v>0</v>
      </c>
      <c r="BL242" s="18" t="s">
        <v>253</v>
      </c>
      <c r="BM242" s="192" t="s">
        <v>389</v>
      </c>
    </row>
    <row r="243" s="13" customFormat="1">
      <c r="A243" s="13"/>
      <c r="B243" s="194"/>
      <c r="C243" s="13"/>
      <c r="D243" s="195" t="s">
        <v>255</v>
      </c>
      <c r="E243" s="196" t="s">
        <v>1</v>
      </c>
      <c r="F243" s="197" t="s">
        <v>390</v>
      </c>
      <c r="G243" s="13"/>
      <c r="H243" s="198">
        <v>0.434</v>
      </c>
      <c r="I243" s="199"/>
      <c r="J243" s="13"/>
      <c r="K243" s="13"/>
      <c r="L243" s="194"/>
      <c r="M243" s="200"/>
      <c r="N243" s="201"/>
      <c r="O243" s="201"/>
      <c r="P243" s="201"/>
      <c r="Q243" s="201"/>
      <c r="R243" s="201"/>
      <c r="S243" s="201"/>
      <c r="T243" s="20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6" t="s">
        <v>255</v>
      </c>
      <c r="AU243" s="196" t="s">
        <v>87</v>
      </c>
      <c r="AV243" s="13" t="s">
        <v>87</v>
      </c>
      <c r="AW243" s="13" t="s">
        <v>33</v>
      </c>
      <c r="AX243" s="13" t="s">
        <v>8</v>
      </c>
      <c r="AY243" s="196" t="s">
        <v>245</v>
      </c>
    </row>
    <row r="244" s="2" customFormat="1" ht="14.4" customHeight="1">
      <c r="A244" s="37"/>
      <c r="B244" s="180"/>
      <c r="C244" s="219" t="s">
        <v>391</v>
      </c>
      <c r="D244" s="219" t="s">
        <v>377</v>
      </c>
      <c r="E244" s="220" t="s">
        <v>392</v>
      </c>
      <c r="F244" s="221" t="s">
        <v>393</v>
      </c>
      <c r="G244" s="222" t="s">
        <v>304</v>
      </c>
      <c r="H244" s="223">
        <v>1.2869999999999999</v>
      </c>
      <c r="I244" s="224"/>
      <c r="J244" s="225">
        <f>ROUND(I244*H244,0)</f>
        <v>0</v>
      </c>
      <c r="K244" s="221" t="s">
        <v>264</v>
      </c>
      <c r="L244" s="226"/>
      <c r="M244" s="227" t="s">
        <v>1</v>
      </c>
      <c r="N244" s="228" t="s">
        <v>43</v>
      </c>
      <c r="O244" s="76"/>
      <c r="P244" s="190">
        <f>O244*H244</f>
        <v>0</v>
      </c>
      <c r="Q244" s="190">
        <v>1</v>
      </c>
      <c r="R244" s="190">
        <f>Q244*H244</f>
        <v>1.2869999999999999</v>
      </c>
      <c r="S244" s="190">
        <v>0</v>
      </c>
      <c r="T244" s="19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2" t="s">
        <v>295</v>
      </c>
      <c r="AT244" s="192" t="s">
        <v>377</v>
      </c>
      <c r="AU244" s="192" t="s">
        <v>87</v>
      </c>
      <c r="AY244" s="18" t="s">
        <v>245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8" t="s">
        <v>87</v>
      </c>
      <c r="BK244" s="193">
        <f>ROUND(I244*H244,0)</f>
        <v>0</v>
      </c>
      <c r="BL244" s="18" t="s">
        <v>253</v>
      </c>
      <c r="BM244" s="192" t="s">
        <v>394</v>
      </c>
    </row>
    <row r="245" s="13" customFormat="1">
      <c r="A245" s="13"/>
      <c r="B245" s="194"/>
      <c r="C245" s="13"/>
      <c r="D245" s="195" t="s">
        <v>255</v>
      </c>
      <c r="E245" s="196" t="s">
        <v>1</v>
      </c>
      <c r="F245" s="197" t="s">
        <v>395</v>
      </c>
      <c r="G245" s="13"/>
      <c r="H245" s="198">
        <v>1.2869999999999999</v>
      </c>
      <c r="I245" s="199"/>
      <c r="J245" s="13"/>
      <c r="K245" s="13"/>
      <c r="L245" s="194"/>
      <c r="M245" s="200"/>
      <c r="N245" s="201"/>
      <c r="O245" s="201"/>
      <c r="P245" s="201"/>
      <c r="Q245" s="201"/>
      <c r="R245" s="201"/>
      <c r="S245" s="201"/>
      <c r="T245" s="20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6" t="s">
        <v>255</v>
      </c>
      <c r="AU245" s="196" t="s">
        <v>87</v>
      </c>
      <c r="AV245" s="13" t="s">
        <v>87</v>
      </c>
      <c r="AW245" s="13" t="s">
        <v>33</v>
      </c>
      <c r="AX245" s="13" t="s">
        <v>8</v>
      </c>
      <c r="AY245" s="196" t="s">
        <v>245</v>
      </c>
    </row>
    <row r="246" s="2" customFormat="1" ht="14.4" customHeight="1">
      <c r="A246" s="37"/>
      <c r="B246" s="180"/>
      <c r="C246" s="219" t="s">
        <v>396</v>
      </c>
      <c r="D246" s="219" t="s">
        <v>377</v>
      </c>
      <c r="E246" s="220" t="s">
        <v>397</v>
      </c>
      <c r="F246" s="221" t="s">
        <v>398</v>
      </c>
      <c r="G246" s="222" t="s">
        <v>304</v>
      </c>
      <c r="H246" s="223">
        <v>0.93200000000000005</v>
      </c>
      <c r="I246" s="224"/>
      <c r="J246" s="225">
        <f>ROUND(I246*H246,0)</f>
        <v>0</v>
      </c>
      <c r="K246" s="221" t="s">
        <v>264</v>
      </c>
      <c r="L246" s="226"/>
      <c r="M246" s="227" t="s">
        <v>1</v>
      </c>
      <c r="N246" s="228" t="s">
        <v>43</v>
      </c>
      <c r="O246" s="76"/>
      <c r="P246" s="190">
        <f>O246*H246</f>
        <v>0</v>
      </c>
      <c r="Q246" s="190">
        <v>1</v>
      </c>
      <c r="R246" s="190">
        <f>Q246*H246</f>
        <v>0.93200000000000005</v>
      </c>
      <c r="S246" s="190">
        <v>0</v>
      </c>
      <c r="T246" s="19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2" t="s">
        <v>295</v>
      </c>
      <c r="AT246" s="192" t="s">
        <v>377</v>
      </c>
      <c r="AU246" s="192" t="s">
        <v>87</v>
      </c>
      <c r="AY246" s="18" t="s">
        <v>245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8" t="s">
        <v>87</v>
      </c>
      <c r="BK246" s="193">
        <f>ROUND(I246*H246,0)</f>
        <v>0</v>
      </c>
      <c r="BL246" s="18" t="s">
        <v>253</v>
      </c>
      <c r="BM246" s="192" t="s">
        <v>399</v>
      </c>
    </row>
    <row r="247" s="13" customFormat="1">
      <c r="A247" s="13"/>
      <c r="B247" s="194"/>
      <c r="C247" s="13"/>
      <c r="D247" s="195" t="s">
        <v>255</v>
      </c>
      <c r="E247" s="196" t="s">
        <v>1</v>
      </c>
      <c r="F247" s="197" t="s">
        <v>400</v>
      </c>
      <c r="G247" s="13"/>
      <c r="H247" s="198">
        <v>0.93200000000000005</v>
      </c>
      <c r="I247" s="199"/>
      <c r="J247" s="13"/>
      <c r="K247" s="13"/>
      <c r="L247" s="194"/>
      <c r="M247" s="200"/>
      <c r="N247" s="201"/>
      <c r="O247" s="201"/>
      <c r="P247" s="201"/>
      <c r="Q247" s="201"/>
      <c r="R247" s="201"/>
      <c r="S247" s="201"/>
      <c r="T247" s="20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6" t="s">
        <v>255</v>
      </c>
      <c r="AU247" s="196" t="s">
        <v>87</v>
      </c>
      <c r="AV247" s="13" t="s">
        <v>87</v>
      </c>
      <c r="AW247" s="13" t="s">
        <v>33</v>
      </c>
      <c r="AX247" s="13" t="s">
        <v>8</v>
      </c>
      <c r="AY247" s="196" t="s">
        <v>245</v>
      </c>
    </row>
    <row r="248" s="12" customFormat="1" ht="22.8" customHeight="1">
      <c r="A248" s="12"/>
      <c r="B248" s="167"/>
      <c r="C248" s="12"/>
      <c r="D248" s="168" t="s">
        <v>76</v>
      </c>
      <c r="E248" s="178" t="s">
        <v>277</v>
      </c>
      <c r="F248" s="178" t="s">
        <v>401</v>
      </c>
      <c r="G248" s="12"/>
      <c r="H248" s="12"/>
      <c r="I248" s="170"/>
      <c r="J248" s="179">
        <f>BK248</f>
        <v>0</v>
      </c>
      <c r="K248" s="12"/>
      <c r="L248" s="167"/>
      <c r="M248" s="172"/>
      <c r="N248" s="173"/>
      <c r="O248" s="173"/>
      <c r="P248" s="174">
        <f>SUM(P249:P544)</f>
        <v>0</v>
      </c>
      <c r="Q248" s="173"/>
      <c r="R248" s="174">
        <f>SUM(R249:R544)</f>
        <v>86.618295133174314</v>
      </c>
      <c r="S248" s="173"/>
      <c r="T248" s="175">
        <f>SUM(T249:T544)</f>
        <v>0.33555000000000001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68" t="s">
        <v>8</v>
      </c>
      <c r="AT248" s="176" t="s">
        <v>76</v>
      </c>
      <c r="AU248" s="176" t="s">
        <v>8</v>
      </c>
      <c r="AY248" s="168" t="s">
        <v>245</v>
      </c>
      <c r="BK248" s="177">
        <f>SUM(BK249:BK544)</f>
        <v>0</v>
      </c>
    </row>
    <row r="249" s="2" customFormat="1" ht="24.15" customHeight="1">
      <c r="A249" s="37"/>
      <c r="B249" s="180"/>
      <c r="C249" s="181" t="s">
        <v>402</v>
      </c>
      <c r="D249" s="181" t="s">
        <v>248</v>
      </c>
      <c r="E249" s="182" t="s">
        <v>403</v>
      </c>
      <c r="F249" s="183" t="s">
        <v>404</v>
      </c>
      <c r="G249" s="184" t="s">
        <v>263</v>
      </c>
      <c r="H249" s="185">
        <v>258.37</v>
      </c>
      <c r="I249" s="186"/>
      <c r="J249" s="187">
        <f>ROUND(I249*H249,0)</f>
        <v>0</v>
      </c>
      <c r="K249" s="183" t="s">
        <v>252</v>
      </c>
      <c r="L249" s="38"/>
      <c r="M249" s="188" t="s">
        <v>1</v>
      </c>
      <c r="N249" s="189" t="s">
        <v>43</v>
      </c>
      <c r="O249" s="76"/>
      <c r="P249" s="190">
        <f>O249*H249</f>
        <v>0</v>
      </c>
      <c r="Q249" s="190">
        <v>0.0073499999999999998</v>
      </c>
      <c r="R249" s="190">
        <f>Q249*H249</f>
        <v>1.8990195000000001</v>
      </c>
      <c r="S249" s="190">
        <v>0</v>
      </c>
      <c r="T249" s="19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2" t="s">
        <v>253</v>
      </c>
      <c r="AT249" s="192" t="s">
        <v>248</v>
      </c>
      <c r="AU249" s="192" t="s">
        <v>87</v>
      </c>
      <c r="AY249" s="18" t="s">
        <v>245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8" t="s">
        <v>87</v>
      </c>
      <c r="BK249" s="193">
        <f>ROUND(I249*H249,0)</f>
        <v>0</v>
      </c>
      <c r="BL249" s="18" t="s">
        <v>253</v>
      </c>
      <c r="BM249" s="192" t="s">
        <v>405</v>
      </c>
    </row>
    <row r="250" s="13" customFormat="1">
      <c r="A250" s="13"/>
      <c r="B250" s="194"/>
      <c r="C250" s="13"/>
      <c r="D250" s="195" t="s">
        <v>255</v>
      </c>
      <c r="E250" s="196" t="s">
        <v>1</v>
      </c>
      <c r="F250" s="197" t="s">
        <v>406</v>
      </c>
      <c r="G250" s="13"/>
      <c r="H250" s="198">
        <v>258.37</v>
      </c>
      <c r="I250" s="199"/>
      <c r="J250" s="13"/>
      <c r="K250" s="13"/>
      <c r="L250" s="194"/>
      <c r="M250" s="200"/>
      <c r="N250" s="201"/>
      <c r="O250" s="201"/>
      <c r="P250" s="201"/>
      <c r="Q250" s="201"/>
      <c r="R250" s="201"/>
      <c r="S250" s="201"/>
      <c r="T250" s="20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6" t="s">
        <v>255</v>
      </c>
      <c r="AU250" s="196" t="s">
        <v>87</v>
      </c>
      <c r="AV250" s="13" t="s">
        <v>87</v>
      </c>
      <c r="AW250" s="13" t="s">
        <v>33</v>
      </c>
      <c r="AX250" s="13" t="s">
        <v>77</v>
      </c>
      <c r="AY250" s="196" t="s">
        <v>245</v>
      </c>
    </row>
    <row r="251" s="14" customFormat="1">
      <c r="A251" s="14"/>
      <c r="B251" s="203"/>
      <c r="C251" s="14"/>
      <c r="D251" s="195" t="s">
        <v>255</v>
      </c>
      <c r="E251" s="204" t="s">
        <v>123</v>
      </c>
      <c r="F251" s="205" t="s">
        <v>407</v>
      </c>
      <c r="G251" s="14"/>
      <c r="H251" s="206">
        <v>258.37</v>
      </c>
      <c r="I251" s="207"/>
      <c r="J251" s="14"/>
      <c r="K251" s="14"/>
      <c r="L251" s="203"/>
      <c r="M251" s="208"/>
      <c r="N251" s="209"/>
      <c r="O251" s="209"/>
      <c r="P251" s="209"/>
      <c r="Q251" s="209"/>
      <c r="R251" s="209"/>
      <c r="S251" s="209"/>
      <c r="T251" s="21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4" t="s">
        <v>255</v>
      </c>
      <c r="AU251" s="204" t="s">
        <v>87</v>
      </c>
      <c r="AV251" s="14" t="s">
        <v>246</v>
      </c>
      <c r="AW251" s="14" t="s">
        <v>33</v>
      </c>
      <c r="AX251" s="14" t="s">
        <v>8</v>
      </c>
      <c r="AY251" s="204" t="s">
        <v>245</v>
      </c>
    </row>
    <row r="252" s="2" customFormat="1" ht="24.15" customHeight="1">
      <c r="A252" s="37"/>
      <c r="B252" s="180"/>
      <c r="C252" s="181" t="s">
        <v>408</v>
      </c>
      <c r="D252" s="181" t="s">
        <v>248</v>
      </c>
      <c r="E252" s="182" t="s">
        <v>409</v>
      </c>
      <c r="F252" s="183" t="s">
        <v>410</v>
      </c>
      <c r="G252" s="184" t="s">
        <v>263</v>
      </c>
      <c r="H252" s="185">
        <v>258.37</v>
      </c>
      <c r="I252" s="186"/>
      <c r="J252" s="187">
        <f>ROUND(I252*H252,0)</f>
        <v>0</v>
      </c>
      <c r="K252" s="183" t="s">
        <v>252</v>
      </c>
      <c r="L252" s="38"/>
      <c r="M252" s="188" t="s">
        <v>1</v>
      </c>
      <c r="N252" s="189" t="s">
        <v>43</v>
      </c>
      <c r="O252" s="76"/>
      <c r="P252" s="190">
        <f>O252*H252</f>
        <v>0</v>
      </c>
      <c r="Q252" s="190">
        <v>0.018380000000000001</v>
      </c>
      <c r="R252" s="190">
        <f>Q252*H252</f>
        <v>4.7488406000000003</v>
      </c>
      <c r="S252" s="190">
        <v>0</v>
      </c>
      <c r="T252" s="19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2" t="s">
        <v>253</v>
      </c>
      <c r="AT252" s="192" t="s">
        <v>248</v>
      </c>
      <c r="AU252" s="192" t="s">
        <v>87</v>
      </c>
      <c r="AY252" s="18" t="s">
        <v>245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8" t="s">
        <v>87</v>
      </c>
      <c r="BK252" s="193">
        <f>ROUND(I252*H252,0)</f>
        <v>0</v>
      </c>
      <c r="BL252" s="18" t="s">
        <v>253</v>
      </c>
      <c r="BM252" s="192" t="s">
        <v>411</v>
      </c>
    </row>
    <row r="253" s="13" customFormat="1">
      <c r="A253" s="13"/>
      <c r="B253" s="194"/>
      <c r="C253" s="13"/>
      <c r="D253" s="195" t="s">
        <v>255</v>
      </c>
      <c r="E253" s="196" t="s">
        <v>1</v>
      </c>
      <c r="F253" s="197" t="s">
        <v>123</v>
      </c>
      <c r="G253" s="13"/>
      <c r="H253" s="198">
        <v>258.37</v>
      </c>
      <c r="I253" s="199"/>
      <c r="J253" s="13"/>
      <c r="K253" s="13"/>
      <c r="L253" s="194"/>
      <c r="M253" s="200"/>
      <c r="N253" s="201"/>
      <c r="O253" s="201"/>
      <c r="P253" s="201"/>
      <c r="Q253" s="201"/>
      <c r="R253" s="201"/>
      <c r="S253" s="201"/>
      <c r="T253" s="20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6" t="s">
        <v>255</v>
      </c>
      <c r="AU253" s="196" t="s">
        <v>87</v>
      </c>
      <c r="AV253" s="13" t="s">
        <v>87</v>
      </c>
      <c r="AW253" s="13" t="s">
        <v>33</v>
      </c>
      <c r="AX253" s="13" t="s">
        <v>8</v>
      </c>
      <c r="AY253" s="196" t="s">
        <v>245</v>
      </c>
    </row>
    <row r="254" s="2" customFormat="1" ht="24.15" customHeight="1">
      <c r="A254" s="37"/>
      <c r="B254" s="180"/>
      <c r="C254" s="181" t="s">
        <v>412</v>
      </c>
      <c r="D254" s="181" t="s">
        <v>248</v>
      </c>
      <c r="E254" s="182" t="s">
        <v>413</v>
      </c>
      <c r="F254" s="183" t="s">
        <v>414</v>
      </c>
      <c r="G254" s="184" t="s">
        <v>263</v>
      </c>
      <c r="H254" s="185">
        <v>162.78999999999999</v>
      </c>
      <c r="I254" s="186"/>
      <c r="J254" s="187">
        <f>ROUND(I254*H254,0)</f>
        <v>0</v>
      </c>
      <c r="K254" s="183" t="s">
        <v>252</v>
      </c>
      <c r="L254" s="38"/>
      <c r="M254" s="188" t="s">
        <v>1</v>
      </c>
      <c r="N254" s="189" t="s">
        <v>43</v>
      </c>
      <c r="O254" s="76"/>
      <c r="P254" s="190">
        <f>O254*H254</f>
        <v>0</v>
      </c>
      <c r="Q254" s="190">
        <v>0.0057000000000000002</v>
      </c>
      <c r="R254" s="190">
        <f>Q254*H254</f>
        <v>0.92790300000000003</v>
      </c>
      <c r="S254" s="190">
        <v>0</v>
      </c>
      <c r="T254" s="19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2" t="s">
        <v>253</v>
      </c>
      <c r="AT254" s="192" t="s">
        <v>248</v>
      </c>
      <c r="AU254" s="192" t="s">
        <v>87</v>
      </c>
      <c r="AY254" s="18" t="s">
        <v>245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18" t="s">
        <v>87</v>
      </c>
      <c r="BK254" s="193">
        <f>ROUND(I254*H254,0)</f>
        <v>0</v>
      </c>
      <c r="BL254" s="18" t="s">
        <v>253</v>
      </c>
      <c r="BM254" s="192" t="s">
        <v>415</v>
      </c>
    </row>
    <row r="255" s="13" customFormat="1">
      <c r="A255" s="13"/>
      <c r="B255" s="194"/>
      <c r="C255" s="13"/>
      <c r="D255" s="195" t="s">
        <v>255</v>
      </c>
      <c r="E255" s="196" t="s">
        <v>1</v>
      </c>
      <c r="F255" s="197" t="s">
        <v>416</v>
      </c>
      <c r="G255" s="13"/>
      <c r="H255" s="198">
        <v>252.78999999999999</v>
      </c>
      <c r="I255" s="199"/>
      <c r="J255" s="13"/>
      <c r="K255" s="13"/>
      <c r="L255" s="194"/>
      <c r="M255" s="200"/>
      <c r="N255" s="201"/>
      <c r="O255" s="201"/>
      <c r="P255" s="201"/>
      <c r="Q255" s="201"/>
      <c r="R255" s="201"/>
      <c r="S255" s="201"/>
      <c r="T255" s="20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6" t="s">
        <v>255</v>
      </c>
      <c r="AU255" s="196" t="s">
        <v>87</v>
      </c>
      <c r="AV255" s="13" t="s">
        <v>87</v>
      </c>
      <c r="AW255" s="13" t="s">
        <v>33</v>
      </c>
      <c r="AX255" s="13" t="s">
        <v>77</v>
      </c>
      <c r="AY255" s="196" t="s">
        <v>245</v>
      </c>
    </row>
    <row r="256" s="13" customFormat="1">
      <c r="A256" s="13"/>
      <c r="B256" s="194"/>
      <c r="C256" s="13"/>
      <c r="D256" s="195" t="s">
        <v>255</v>
      </c>
      <c r="E256" s="196" t="s">
        <v>1</v>
      </c>
      <c r="F256" s="197" t="s">
        <v>417</v>
      </c>
      <c r="G256" s="13"/>
      <c r="H256" s="198">
        <v>-41</v>
      </c>
      <c r="I256" s="199"/>
      <c r="J256" s="13"/>
      <c r="K256" s="13"/>
      <c r="L256" s="194"/>
      <c r="M256" s="200"/>
      <c r="N256" s="201"/>
      <c r="O256" s="201"/>
      <c r="P256" s="201"/>
      <c r="Q256" s="201"/>
      <c r="R256" s="201"/>
      <c r="S256" s="201"/>
      <c r="T256" s="20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6" t="s">
        <v>255</v>
      </c>
      <c r="AU256" s="196" t="s">
        <v>87</v>
      </c>
      <c r="AV256" s="13" t="s">
        <v>87</v>
      </c>
      <c r="AW256" s="13" t="s">
        <v>33</v>
      </c>
      <c r="AX256" s="13" t="s">
        <v>77</v>
      </c>
      <c r="AY256" s="196" t="s">
        <v>245</v>
      </c>
    </row>
    <row r="257" s="13" customFormat="1">
      <c r="A257" s="13"/>
      <c r="B257" s="194"/>
      <c r="C257" s="13"/>
      <c r="D257" s="195" t="s">
        <v>255</v>
      </c>
      <c r="E257" s="196" t="s">
        <v>1</v>
      </c>
      <c r="F257" s="197" t="s">
        <v>418</v>
      </c>
      <c r="G257" s="13"/>
      <c r="H257" s="198">
        <v>-19</v>
      </c>
      <c r="I257" s="199"/>
      <c r="J257" s="13"/>
      <c r="K257" s="13"/>
      <c r="L257" s="194"/>
      <c r="M257" s="200"/>
      <c r="N257" s="201"/>
      <c r="O257" s="201"/>
      <c r="P257" s="201"/>
      <c r="Q257" s="201"/>
      <c r="R257" s="201"/>
      <c r="S257" s="201"/>
      <c r="T257" s="20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6" t="s">
        <v>255</v>
      </c>
      <c r="AU257" s="196" t="s">
        <v>87</v>
      </c>
      <c r="AV257" s="13" t="s">
        <v>87</v>
      </c>
      <c r="AW257" s="13" t="s">
        <v>33</v>
      </c>
      <c r="AX257" s="13" t="s">
        <v>77</v>
      </c>
      <c r="AY257" s="196" t="s">
        <v>245</v>
      </c>
    </row>
    <row r="258" s="13" customFormat="1">
      <c r="A258" s="13"/>
      <c r="B258" s="194"/>
      <c r="C258" s="13"/>
      <c r="D258" s="195" t="s">
        <v>255</v>
      </c>
      <c r="E258" s="196" t="s">
        <v>1</v>
      </c>
      <c r="F258" s="197" t="s">
        <v>419</v>
      </c>
      <c r="G258" s="13"/>
      <c r="H258" s="198">
        <v>-30</v>
      </c>
      <c r="I258" s="199"/>
      <c r="J258" s="13"/>
      <c r="K258" s="13"/>
      <c r="L258" s="194"/>
      <c r="M258" s="200"/>
      <c r="N258" s="201"/>
      <c r="O258" s="201"/>
      <c r="P258" s="201"/>
      <c r="Q258" s="201"/>
      <c r="R258" s="201"/>
      <c r="S258" s="201"/>
      <c r="T258" s="20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6" t="s">
        <v>255</v>
      </c>
      <c r="AU258" s="196" t="s">
        <v>87</v>
      </c>
      <c r="AV258" s="13" t="s">
        <v>87</v>
      </c>
      <c r="AW258" s="13" t="s">
        <v>33</v>
      </c>
      <c r="AX258" s="13" t="s">
        <v>77</v>
      </c>
      <c r="AY258" s="196" t="s">
        <v>245</v>
      </c>
    </row>
    <row r="259" s="14" customFormat="1">
      <c r="A259" s="14"/>
      <c r="B259" s="203"/>
      <c r="C259" s="14"/>
      <c r="D259" s="195" t="s">
        <v>255</v>
      </c>
      <c r="E259" s="204" t="s">
        <v>116</v>
      </c>
      <c r="F259" s="205" t="s">
        <v>420</v>
      </c>
      <c r="G259" s="14"/>
      <c r="H259" s="206">
        <v>162.78999999999999</v>
      </c>
      <c r="I259" s="207"/>
      <c r="J259" s="14"/>
      <c r="K259" s="14"/>
      <c r="L259" s="203"/>
      <c r="M259" s="208"/>
      <c r="N259" s="209"/>
      <c r="O259" s="209"/>
      <c r="P259" s="209"/>
      <c r="Q259" s="209"/>
      <c r="R259" s="209"/>
      <c r="S259" s="209"/>
      <c r="T259" s="21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4" t="s">
        <v>255</v>
      </c>
      <c r="AU259" s="204" t="s">
        <v>87</v>
      </c>
      <c r="AV259" s="14" t="s">
        <v>246</v>
      </c>
      <c r="AW259" s="14" t="s">
        <v>33</v>
      </c>
      <c r="AX259" s="14" t="s">
        <v>8</v>
      </c>
      <c r="AY259" s="204" t="s">
        <v>245</v>
      </c>
    </row>
    <row r="260" s="2" customFormat="1" ht="24.15" customHeight="1">
      <c r="A260" s="37"/>
      <c r="B260" s="180"/>
      <c r="C260" s="181" t="s">
        <v>421</v>
      </c>
      <c r="D260" s="181" t="s">
        <v>248</v>
      </c>
      <c r="E260" s="182" t="s">
        <v>422</v>
      </c>
      <c r="F260" s="183" t="s">
        <v>423</v>
      </c>
      <c r="G260" s="184" t="s">
        <v>263</v>
      </c>
      <c r="H260" s="185">
        <v>128.58000000000001</v>
      </c>
      <c r="I260" s="186"/>
      <c r="J260" s="187">
        <f>ROUND(I260*H260,0)</f>
        <v>0</v>
      </c>
      <c r="K260" s="183" t="s">
        <v>252</v>
      </c>
      <c r="L260" s="38"/>
      <c r="M260" s="188" t="s">
        <v>1</v>
      </c>
      <c r="N260" s="189" t="s">
        <v>43</v>
      </c>
      <c r="O260" s="76"/>
      <c r="P260" s="190">
        <f>O260*H260</f>
        <v>0</v>
      </c>
      <c r="Q260" s="190">
        <v>0.0073499999999999998</v>
      </c>
      <c r="R260" s="190">
        <f>Q260*H260</f>
        <v>0.9450630000000001</v>
      </c>
      <c r="S260" s="190">
        <v>0</v>
      </c>
      <c r="T260" s="19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2" t="s">
        <v>253</v>
      </c>
      <c r="AT260" s="192" t="s">
        <v>248</v>
      </c>
      <c r="AU260" s="192" t="s">
        <v>87</v>
      </c>
      <c r="AY260" s="18" t="s">
        <v>245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18" t="s">
        <v>87</v>
      </c>
      <c r="BK260" s="193">
        <f>ROUND(I260*H260,0)</f>
        <v>0</v>
      </c>
      <c r="BL260" s="18" t="s">
        <v>253</v>
      </c>
      <c r="BM260" s="192" t="s">
        <v>424</v>
      </c>
    </row>
    <row r="261" s="13" customFormat="1">
      <c r="A261" s="13"/>
      <c r="B261" s="194"/>
      <c r="C261" s="13"/>
      <c r="D261" s="195" t="s">
        <v>255</v>
      </c>
      <c r="E261" s="196" t="s">
        <v>1</v>
      </c>
      <c r="F261" s="197" t="s">
        <v>425</v>
      </c>
      <c r="G261" s="13"/>
      <c r="H261" s="198">
        <v>128.58000000000001</v>
      </c>
      <c r="I261" s="199"/>
      <c r="J261" s="13"/>
      <c r="K261" s="13"/>
      <c r="L261" s="194"/>
      <c r="M261" s="200"/>
      <c r="N261" s="201"/>
      <c r="O261" s="201"/>
      <c r="P261" s="201"/>
      <c r="Q261" s="201"/>
      <c r="R261" s="201"/>
      <c r="S261" s="201"/>
      <c r="T261" s="20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6" t="s">
        <v>255</v>
      </c>
      <c r="AU261" s="196" t="s">
        <v>87</v>
      </c>
      <c r="AV261" s="13" t="s">
        <v>87</v>
      </c>
      <c r="AW261" s="13" t="s">
        <v>33</v>
      </c>
      <c r="AX261" s="13" t="s">
        <v>8</v>
      </c>
      <c r="AY261" s="196" t="s">
        <v>245</v>
      </c>
    </row>
    <row r="262" s="2" customFormat="1" ht="24.15" customHeight="1">
      <c r="A262" s="37"/>
      <c r="B262" s="180"/>
      <c r="C262" s="181" t="s">
        <v>426</v>
      </c>
      <c r="D262" s="181" t="s">
        <v>248</v>
      </c>
      <c r="E262" s="182" t="s">
        <v>427</v>
      </c>
      <c r="F262" s="183" t="s">
        <v>428</v>
      </c>
      <c r="G262" s="184" t="s">
        <v>263</v>
      </c>
      <c r="H262" s="185">
        <v>488.01600000000002</v>
      </c>
      <c r="I262" s="186"/>
      <c r="J262" s="187">
        <f>ROUND(I262*H262,0)</f>
        <v>0</v>
      </c>
      <c r="K262" s="183" t="s">
        <v>252</v>
      </c>
      <c r="L262" s="38"/>
      <c r="M262" s="188" t="s">
        <v>1</v>
      </c>
      <c r="N262" s="189" t="s">
        <v>43</v>
      </c>
      <c r="O262" s="76"/>
      <c r="P262" s="190">
        <f>O262*H262</f>
        <v>0</v>
      </c>
      <c r="Q262" s="190">
        <v>0.0043839999999999999</v>
      </c>
      <c r="R262" s="190">
        <f>Q262*H262</f>
        <v>2.1394621439999999</v>
      </c>
      <c r="S262" s="190">
        <v>0</v>
      </c>
      <c r="T262" s="19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2" t="s">
        <v>253</v>
      </c>
      <c r="AT262" s="192" t="s">
        <v>248</v>
      </c>
      <c r="AU262" s="192" t="s">
        <v>87</v>
      </c>
      <c r="AY262" s="18" t="s">
        <v>245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8" t="s">
        <v>87</v>
      </c>
      <c r="BK262" s="193">
        <f>ROUND(I262*H262,0)</f>
        <v>0</v>
      </c>
      <c r="BL262" s="18" t="s">
        <v>253</v>
      </c>
      <c r="BM262" s="192" t="s">
        <v>429</v>
      </c>
    </row>
    <row r="263" s="13" customFormat="1">
      <c r="A263" s="13"/>
      <c r="B263" s="194"/>
      <c r="C263" s="13"/>
      <c r="D263" s="195" t="s">
        <v>255</v>
      </c>
      <c r="E263" s="196" t="s">
        <v>1</v>
      </c>
      <c r="F263" s="197" t="s">
        <v>430</v>
      </c>
      <c r="G263" s="13"/>
      <c r="H263" s="198">
        <v>210.55600000000001</v>
      </c>
      <c r="I263" s="199"/>
      <c r="J263" s="13"/>
      <c r="K263" s="13"/>
      <c r="L263" s="194"/>
      <c r="M263" s="200"/>
      <c r="N263" s="201"/>
      <c r="O263" s="201"/>
      <c r="P263" s="201"/>
      <c r="Q263" s="201"/>
      <c r="R263" s="201"/>
      <c r="S263" s="201"/>
      <c r="T263" s="20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6" t="s">
        <v>255</v>
      </c>
      <c r="AU263" s="196" t="s">
        <v>87</v>
      </c>
      <c r="AV263" s="13" t="s">
        <v>87</v>
      </c>
      <c r="AW263" s="13" t="s">
        <v>33</v>
      </c>
      <c r="AX263" s="13" t="s">
        <v>77</v>
      </c>
      <c r="AY263" s="196" t="s">
        <v>245</v>
      </c>
    </row>
    <row r="264" s="13" customFormat="1">
      <c r="A264" s="13"/>
      <c r="B264" s="194"/>
      <c r="C264" s="13"/>
      <c r="D264" s="195" t="s">
        <v>255</v>
      </c>
      <c r="E264" s="196" t="s">
        <v>1</v>
      </c>
      <c r="F264" s="197" t="s">
        <v>431</v>
      </c>
      <c r="G264" s="13"/>
      <c r="H264" s="198">
        <v>277.45999999999998</v>
      </c>
      <c r="I264" s="199"/>
      <c r="J264" s="13"/>
      <c r="K264" s="13"/>
      <c r="L264" s="194"/>
      <c r="M264" s="200"/>
      <c r="N264" s="201"/>
      <c r="O264" s="201"/>
      <c r="P264" s="201"/>
      <c r="Q264" s="201"/>
      <c r="R264" s="201"/>
      <c r="S264" s="201"/>
      <c r="T264" s="20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6" t="s">
        <v>255</v>
      </c>
      <c r="AU264" s="196" t="s">
        <v>87</v>
      </c>
      <c r="AV264" s="13" t="s">
        <v>87</v>
      </c>
      <c r="AW264" s="13" t="s">
        <v>33</v>
      </c>
      <c r="AX264" s="13" t="s">
        <v>77</v>
      </c>
      <c r="AY264" s="196" t="s">
        <v>245</v>
      </c>
    </row>
    <row r="265" s="14" customFormat="1">
      <c r="A265" s="14"/>
      <c r="B265" s="203"/>
      <c r="C265" s="14"/>
      <c r="D265" s="195" t="s">
        <v>255</v>
      </c>
      <c r="E265" s="204" t="s">
        <v>1</v>
      </c>
      <c r="F265" s="205" t="s">
        <v>260</v>
      </c>
      <c r="G265" s="14"/>
      <c r="H265" s="206">
        <v>488.01600000000002</v>
      </c>
      <c r="I265" s="207"/>
      <c r="J265" s="14"/>
      <c r="K265" s="14"/>
      <c r="L265" s="203"/>
      <c r="M265" s="208"/>
      <c r="N265" s="209"/>
      <c r="O265" s="209"/>
      <c r="P265" s="209"/>
      <c r="Q265" s="209"/>
      <c r="R265" s="209"/>
      <c r="S265" s="209"/>
      <c r="T265" s="21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4" t="s">
        <v>255</v>
      </c>
      <c r="AU265" s="204" t="s">
        <v>87</v>
      </c>
      <c r="AV265" s="14" t="s">
        <v>246</v>
      </c>
      <c r="AW265" s="14" t="s">
        <v>33</v>
      </c>
      <c r="AX265" s="14" t="s">
        <v>8</v>
      </c>
      <c r="AY265" s="204" t="s">
        <v>245</v>
      </c>
    </row>
    <row r="266" s="2" customFormat="1" ht="24.15" customHeight="1">
      <c r="A266" s="37"/>
      <c r="B266" s="180"/>
      <c r="C266" s="181" t="s">
        <v>432</v>
      </c>
      <c r="D266" s="181" t="s">
        <v>248</v>
      </c>
      <c r="E266" s="182" t="s">
        <v>433</v>
      </c>
      <c r="F266" s="183" t="s">
        <v>434</v>
      </c>
      <c r="G266" s="184" t="s">
        <v>263</v>
      </c>
      <c r="H266" s="185">
        <v>488.01600000000002</v>
      </c>
      <c r="I266" s="186"/>
      <c r="J266" s="187">
        <f>ROUND(I266*H266,0)</f>
        <v>0</v>
      </c>
      <c r="K266" s="183" t="s">
        <v>252</v>
      </c>
      <c r="L266" s="38"/>
      <c r="M266" s="188" t="s">
        <v>1</v>
      </c>
      <c r="N266" s="189" t="s">
        <v>43</v>
      </c>
      <c r="O266" s="76"/>
      <c r="P266" s="190">
        <f>O266*H266</f>
        <v>0</v>
      </c>
      <c r="Q266" s="190">
        <v>0.0030000000000000001</v>
      </c>
      <c r="R266" s="190">
        <f>Q266*H266</f>
        <v>1.464048</v>
      </c>
      <c r="S266" s="190">
        <v>0</v>
      </c>
      <c r="T266" s="19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2" t="s">
        <v>253</v>
      </c>
      <c r="AT266" s="192" t="s">
        <v>248</v>
      </c>
      <c r="AU266" s="192" t="s">
        <v>87</v>
      </c>
      <c r="AY266" s="18" t="s">
        <v>245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18" t="s">
        <v>87</v>
      </c>
      <c r="BK266" s="193">
        <f>ROUND(I266*H266,0)</f>
        <v>0</v>
      </c>
      <c r="BL266" s="18" t="s">
        <v>253</v>
      </c>
      <c r="BM266" s="192" t="s">
        <v>435</v>
      </c>
    </row>
    <row r="267" s="13" customFormat="1">
      <c r="A267" s="13"/>
      <c r="B267" s="194"/>
      <c r="C267" s="13"/>
      <c r="D267" s="195" t="s">
        <v>255</v>
      </c>
      <c r="E267" s="196" t="s">
        <v>1</v>
      </c>
      <c r="F267" s="197" t="s">
        <v>430</v>
      </c>
      <c r="G267" s="13"/>
      <c r="H267" s="198">
        <v>210.55600000000001</v>
      </c>
      <c r="I267" s="199"/>
      <c r="J267" s="13"/>
      <c r="K267" s="13"/>
      <c r="L267" s="194"/>
      <c r="M267" s="200"/>
      <c r="N267" s="201"/>
      <c r="O267" s="201"/>
      <c r="P267" s="201"/>
      <c r="Q267" s="201"/>
      <c r="R267" s="201"/>
      <c r="S267" s="201"/>
      <c r="T267" s="20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255</v>
      </c>
      <c r="AU267" s="196" t="s">
        <v>87</v>
      </c>
      <c r="AV267" s="13" t="s">
        <v>87</v>
      </c>
      <c r="AW267" s="13" t="s">
        <v>33</v>
      </c>
      <c r="AX267" s="13" t="s">
        <v>77</v>
      </c>
      <c r="AY267" s="196" t="s">
        <v>245</v>
      </c>
    </row>
    <row r="268" s="13" customFormat="1">
      <c r="A268" s="13"/>
      <c r="B268" s="194"/>
      <c r="C268" s="13"/>
      <c r="D268" s="195" t="s">
        <v>255</v>
      </c>
      <c r="E268" s="196" t="s">
        <v>1</v>
      </c>
      <c r="F268" s="197" t="s">
        <v>431</v>
      </c>
      <c r="G268" s="13"/>
      <c r="H268" s="198">
        <v>277.45999999999998</v>
      </c>
      <c r="I268" s="199"/>
      <c r="J268" s="13"/>
      <c r="K268" s="13"/>
      <c r="L268" s="194"/>
      <c r="M268" s="200"/>
      <c r="N268" s="201"/>
      <c r="O268" s="201"/>
      <c r="P268" s="201"/>
      <c r="Q268" s="201"/>
      <c r="R268" s="201"/>
      <c r="S268" s="201"/>
      <c r="T268" s="20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6" t="s">
        <v>255</v>
      </c>
      <c r="AU268" s="196" t="s">
        <v>87</v>
      </c>
      <c r="AV268" s="13" t="s">
        <v>87</v>
      </c>
      <c r="AW268" s="13" t="s">
        <v>33</v>
      </c>
      <c r="AX268" s="13" t="s">
        <v>77</v>
      </c>
      <c r="AY268" s="196" t="s">
        <v>245</v>
      </c>
    </row>
    <row r="269" s="14" customFormat="1">
      <c r="A269" s="14"/>
      <c r="B269" s="203"/>
      <c r="C269" s="14"/>
      <c r="D269" s="195" t="s">
        <v>255</v>
      </c>
      <c r="E269" s="204" t="s">
        <v>1</v>
      </c>
      <c r="F269" s="205" t="s">
        <v>260</v>
      </c>
      <c r="G269" s="14"/>
      <c r="H269" s="206">
        <v>488.01600000000002</v>
      </c>
      <c r="I269" s="207"/>
      <c r="J269" s="14"/>
      <c r="K269" s="14"/>
      <c r="L269" s="203"/>
      <c r="M269" s="208"/>
      <c r="N269" s="209"/>
      <c r="O269" s="209"/>
      <c r="P269" s="209"/>
      <c r="Q269" s="209"/>
      <c r="R269" s="209"/>
      <c r="S269" s="209"/>
      <c r="T269" s="21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4" t="s">
        <v>255</v>
      </c>
      <c r="AU269" s="204" t="s">
        <v>87</v>
      </c>
      <c r="AV269" s="14" t="s">
        <v>246</v>
      </c>
      <c r="AW269" s="14" t="s">
        <v>33</v>
      </c>
      <c r="AX269" s="14" t="s">
        <v>8</v>
      </c>
      <c r="AY269" s="204" t="s">
        <v>245</v>
      </c>
    </row>
    <row r="270" s="2" customFormat="1" ht="24.15" customHeight="1">
      <c r="A270" s="37"/>
      <c r="B270" s="180"/>
      <c r="C270" s="181" t="s">
        <v>436</v>
      </c>
      <c r="D270" s="181" t="s">
        <v>248</v>
      </c>
      <c r="E270" s="182" t="s">
        <v>437</v>
      </c>
      <c r="F270" s="183" t="s">
        <v>438</v>
      </c>
      <c r="G270" s="184" t="s">
        <v>263</v>
      </c>
      <c r="H270" s="185">
        <v>128.58000000000001</v>
      </c>
      <c r="I270" s="186"/>
      <c r="J270" s="187">
        <f>ROUND(I270*H270,0)</f>
        <v>0</v>
      </c>
      <c r="K270" s="183" t="s">
        <v>252</v>
      </c>
      <c r="L270" s="38"/>
      <c r="M270" s="188" t="s">
        <v>1</v>
      </c>
      <c r="N270" s="189" t="s">
        <v>43</v>
      </c>
      <c r="O270" s="76"/>
      <c r="P270" s="190">
        <f>O270*H270</f>
        <v>0</v>
      </c>
      <c r="Q270" s="190">
        <v>0.018380000000000001</v>
      </c>
      <c r="R270" s="190">
        <f>Q270*H270</f>
        <v>2.3633004000000004</v>
      </c>
      <c r="S270" s="190">
        <v>0</v>
      </c>
      <c r="T270" s="19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2" t="s">
        <v>253</v>
      </c>
      <c r="AT270" s="192" t="s">
        <v>248</v>
      </c>
      <c r="AU270" s="192" t="s">
        <v>87</v>
      </c>
      <c r="AY270" s="18" t="s">
        <v>245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8" t="s">
        <v>87</v>
      </c>
      <c r="BK270" s="193">
        <f>ROUND(I270*H270,0)</f>
        <v>0</v>
      </c>
      <c r="BL270" s="18" t="s">
        <v>253</v>
      </c>
      <c r="BM270" s="192" t="s">
        <v>439</v>
      </c>
    </row>
    <row r="271" s="13" customFormat="1">
      <c r="A271" s="13"/>
      <c r="B271" s="194"/>
      <c r="C271" s="13"/>
      <c r="D271" s="195" t="s">
        <v>255</v>
      </c>
      <c r="E271" s="196" t="s">
        <v>1</v>
      </c>
      <c r="F271" s="197" t="s">
        <v>425</v>
      </c>
      <c r="G271" s="13"/>
      <c r="H271" s="198">
        <v>128.58000000000001</v>
      </c>
      <c r="I271" s="199"/>
      <c r="J271" s="13"/>
      <c r="K271" s="13"/>
      <c r="L271" s="194"/>
      <c r="M271" s="200"/>
      <c r="N271" s="201"/>
      <c r="O271" s="201"/>
      <c r="P271" s="201"/>
      <c r="Q271" s="201"/>
      <c r="R271" s="201"/>
      <c r="S271" s="201"/>
      <c r="T271" s="20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6" t="s">
        <v>255</v>
      </c>
      <c r="AU271" s="196" t="s">
        <v>87</v>
      </c>
      <c r="AV271" s="13" t="s">
        <v>87</v>
      </c>
      <c r="AW271" s="13" t="s">
        <v>33</v>
      </c>
      <c r="AX271" s="13" t="s">
        <v>8</v>
      </c>
      <c r="AY271" s="196" t="s">
        <v>245</v>
      </c>
    </row>
    <row r="272" s="2" customFormat="1" ht="24.15" customHeight="1">
      <c r="A272" s="37"/>
      <c r="B272" s="180"/>
      <c r="C272" s="181" t="s">
        <v>440</v>
      </c>
      <c r="D272" s="181" t="s">
        <v>248</v>
      </c>
      <c r="E272" s="182" t="s">
        <v>441</v>
      </c>
      <c r="F272" s="183" t="s">
        <v>442</v>
      </c>
      <c r="G272" s="184" t="s">
        <v>263</v>
      </c>
      <c r="H272" s="185">
        <v>1454.385</v>
      </c>
      <c r="I272" s="186"/>
      <c r="J272" s="187">
        <f>ROUND(I272*H272,0)</f>
        <v>0</v>
      </c>
      <c r="K272" s="183" t="s">
        <v>252</v>
      </c>
      <c r="L272" s="38"/>
      <c r="M272" s="188" t="s">
        <v>1</v>
      </c>
      <c r="N272" s="189" t="s">
        <v>43</v>
      </c>
      <c r="O272" s="76"/>
      <c r="P272" s="190">
        <f>O272*H272</f>
        <v>0</v>
      </c>
      <c r="Q272" s="190">
        <v>0.017000000000000001</v>
      </c>
      <c r="R272" s="190">
        <f>Q272*H272</f>
        <v>24.724545000000003</v>
      </c>
      <c r="S272" s="190">
        <v>0</v>
      </c>
      <c r="T272" s="19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2" t="s">
        <v>253</v>
      </c>
      <c r="AT272" s="192" t="s">
        <v>248</v>
      </c>
      <c r="AU272" s="192" t="s">
        <v>87</v>
      </c>
      <c r="AY272" s="18" t="s">
        <v>245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18" t="s">
        <v>87</v>
      </c>
      <c r="BK272" s="193">
        <f>ROUND(I272*H272,0)</f>
        <v>0</v>
      </c>
      <c r="BL272" s="18" t="s">
        <v>253</v>
      </c>
      <c r="BM272" s="192" t="s">
        <v>443</v>
      </c>
    </row>
    <row r="273" s="13" customFormat="1">
      <c r="A273" s="13"/>
      <c r="B273" s="194"/>
      <c r="C273" s="13"/>
      <c r="D273" s="195" t="s">
        <v>255</v>
      </c>
      <c r="E273" s="196" t="s">
        <v>1</v>
      </c>
      <c r="F273" s="197" t="s">
        <v>444</v>
      </c>
      <c r="G273" s="13"/>
      <c r="H273" s="198">
        <v>48</v>
      </c>
      <c r="I273" s="199"/>
      <c r="J273" s="13"/>
      <c r="K273" s="13"/>
      <c r="L273" s="194"/>
      <c r="M273" s="200"/>
      <c r="N273" s="201"/>
      <c r="O273" s="201"/>
      <c r="P273" s="201"/>
      <c r="Q273" s="201"/>
      <c r="R273" s="201"/>
      <c r="S273" s="201"/>
      <c r="T273" s="20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6" t="s">
        <v>255</v>
      </c>
      <c r="AU273" s="196" t="s">
        <v>87</v>
      </c>
      <c r="AV273" s="13" t="s">
        <v>87</v>
      </c>
      <c r="AW273" s="13" t="s">
        <v>33</v>
      </c>
      <c r="AX273" s="13" t="s">
        <v>77</v>
      </c>
      <c r="AY273" s="196" t="s">
        <v>245</v>
      </c>
    </row>
    <row r="274" s="13" customFormat="1">
      <c r="A274" s="13"/>
      <c r="B274" s="194"/>
      <c r="C274" s="13"/>
      <c r="D274" s="195" t="s">
        <v>255</v>
      </c>
      <c r="E274" s="196" t="s">
        <v>1</v>
      </c>
      <c r="F274" s="197" t="s">
        <v>445</v>
      </c>
      <c r="G274" s="13"/>
      <c r="H274" s="198">
        <v>31.785</v>
      </c>
      <c r="I274" s="199"/>
      <c r="J274" s="13"/>
      <c r="K274" s="13"/>
      <c r="L274" s="194"/>
      <c r="M274" s="200"/>
      <c r="N274" s="201"/>
      <c r="O274" s="201"/>
      <c r="P274" s="201"/>
      <c r="Q274" s="201"/>
      <c r="R274" s="201"/>
      <c r="S274" s="201"/>
      <c r="T274" s="20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6" t="s">
        <v>255</v>
      </c>
      <c r="AU274" s="196" t="s">
        <v>87</v>
      </c>
      <c r="AV274" s="13" t="s">
        <v>87</v>
      </c>
      <c r="AW274" s="13" t="s">
        <v>33</v>
      </c>
      <c r="AX274" s="13" t="s">
        <v>77</v>
      </c>
      <c r="AY274" s="196" t="s">
        <v>245</v>
      </c>
    </row>
    <row r="275" s="13" customFormat="1">
      <c r="A275" s="13"/>
      <c r="B275" s="194"/>
      <c r="C275" s="13"/>
      <c r="D275" s="195" t="s">
        <v>255</v>
      </c>
      <c r="E275" s="196" t="s">
        <v>1</v>
      </c>
      <c r="F275" s="197" t="s">
        <v>446</v>
      </c>
      <c r="G275" s="13"/>
      <c r="H275" s="198">
        <v>41.655000000000001</v>
      </c>
      <c r="I275" s="199"/>
      <c r="J275" s="13"/>
      <c r="K275" s="13"/>
      <c r="L275" s="194"/>
      <c r="M275" s="200"/>
      <c r="N275" s="201"/>
      <c r="O275" s="201"/>
      <c r="P275" s="201"/>
      <c r="Q275" s="201"/>
      <c r="R275" s="201"/>
      <c r="S275" s="201"/>
      <c r="T275" s="20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6" t="s">
        <v>255</v>
      </c>
      <c r="AU275" s="196" t="s">
        <v>87</v>
      </c>
      <c r="AV275" s="13" t="s">
        <v>87</v>
      </c>
      <c r="AW275" s="13" t="s">
        <v>33</v>
      </c>
      <c r="AX275" s="13" t="s">
        <v>77</v>
      </c>
      <c r="AY275" s="196" t="s">
        <v>245</v>
      </c>
    </row>
    <row r="276" s="13" customFormat="1">
      <c r="A276" s="13"/>
      <c r="B276" s="194"/>
      <c r="C276" s="13"/>
      <c r="D276" s="195" t="s">
        <v>255</v>
      </c>
      <c r="E276" s="196" t="s">
        <v>1</v>
      </c>
      <c r="F276" s="197" t="s">
        <v>447</v>
      </c>
      <c r="G276" s="13"/>
      <c r="H276" s="198">
        <v>45.420000000000002</v>
      </c>
      <c r="I276" s="199"/>
      <c r="J276" s="13"/>
      <c r="K276" s="13"/>
      <c r="L276" s="194"/>
      <c r="M276" s="200"/>
      <c r="N276" s="201"/>
      <c r="O276" s="201"/>
      <c r="P276" s="201"/>
      <c r="Q276" s="201"/>
      <c r="R276" s="201"/>
      <c r="S276" s="201"/>
      <c r="T276" s="20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6" t="s">
        <v>255</v>
      </c>
      <c r="AU276" s="196" t="s">
        <v>87</v>
      </c>
      <c r="AV276" s="13" t="s">
        <v>87</v>
      </c>
      <c r="AW276" s="13" t="s">
        <v>33</v>
      </c>
      <c r="AX276" s="13" t="s">
        <v>77</v>
      </c>
      <c r="AY276" s="196" t="s">
        <v>245</v>
      </c>
    </row>
    <row r="277" s="13" customFormat="1">
      <c r="A277" s="13"/>
      <c r="B277" s="194"/>
      <c r="C277" s="13"/>
      <c r="D277" s="195" t="s">
        <v>255</v>
      </c>
      <c r="E277" s="196" t="s">
        <v>1</v>
      </c>
      <c r="F277" s="197" t="s">
        <v>448</v>
      </c>
      <c r="G277" s="13"/>
      <c r="H277" s="198">
        <v>59.340000000000003</v>
      </c>
      <c r="I277" s="199"/>
      <c r="J277" s="13"/>
      <c r="K277" s="13"/>
      <c r="L277" s="194"/>
      <c r="M277" s="200"/>
      <c r="N277" s="201"/>
      <c r="O277" s="201"/>
      <c r="P277" s="201"/>
      <c r="Q277" s="201"/>
      <c r="R277" s="201"/>
      <c r="S277" s="201"/>
      <c r="T277" s="20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6" t="s">
        <v>255</v>
      </c>
      <c r="AU277" s="196" t="s">
        <v>87</v>
      </c>
      <c r="AV277" s="13" t="s">
        <v>87</v>
      </c>
      <c r="AW277" s="13" t="s">
        <v>33</v>
      </c>
      <c r="AX277" s="13" t="s">
        <v>77</v>
      </c>
      <c r="AY277" s="196" t="s">
        <v>245</v>
      </c>
    </row>
    <row r="278" s="13" customFormat="1">
      <c r="A278" s="13"/>
      <c r="B278" s="194"/>
      <c r="C278" s="13"/>
      <c r="D278" s="195" t="s">
        <v>255</v>
      </c>
      <c r="E278" s="196" t="s">
        <v>1</v>
      </c>
      <c r="F278" s="197" t="s">
        <v>449</v>
      </c>
      <c r="G278" s="13"/>
      <c r="H278" s="198">
        <v>47.055</v>
      </c>
      <c r="I278" s="199"/>
      <c r="J278" s="13"/>
      <c r="K278" s="13"/>
      <c r="L278" s="194"/>
      <c r="M278" s="200"/>
      <c r="N278" s="201"/>
      <c r="O278" s="201"/>
      <c r="P278" s="201"/>
      <c r="Q278" s="201"/>
      <c r="R278" s="201"/>
      <c r="S278" s="201"/>
      <c r="T278" s="20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6" t="s">
        <v>255</v>
      </c>
      <c r="AU278" s="196" t="s">
        <v>87</v>
      </c>
      <c r="AV278" s="13" t="s">
        <v>87</v>
      </c>
      <c r="AW278" s="13" t="s">
        <v>33</v>
      </c>
      <c r="AX278" s="13" t="s">
        <v>77</v>
      </c>
      <c r="AY278" s="196" t="s">
        <v>245</v>
      </c>
    </row>
    <row r="279" s="13" customFormat="1">
      <c r="A279" s="13"/>
      <c r="B279" s="194"/>
      <c r="C279" s="13"/>
      <c r="D279" s="195" t="s">
        <v>255</v>
      </c>
      <c r="E279" s="196" t="s">
        <v>1</v>
      </c>
      <c r="F279" s="197" t="s">
        <v>450</v>
      </c>
      <c r="G279" s="13"/>
      <c r="H279" s="198">
        <v>207.59999999999999</v>
      </c>
      <c r="I279" s="199"/>
      <c r="J279" s="13"/>
      <c r="K279" s="13"/>
      <c r="L279" s="194"/>
      <c r="M279" s="200"/>
      <c r="N279" s="201"/>
      <c r="O279" s="201"/>
      <c r="P279" s="201"/>
      <c r="Q279" s="201"/>
      <c r="R279" s="201"/>
      <c r="S279" s="201"/>
      <c r="T279" s="20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6" t="s">
        <v>255</v>
      </c>
      <c r="AU279" s="196" t="s">
        <v>87</v>
      </c>
      <c r="AV279" s="13" t="s">
        <v>87</v>
      </c>
      <c r="AW279" s="13" t="s">
        <v>33</v>
      </c>
      <c r="AX279" s="13" t="s">
        <v>77</v>
      </c>
      <c r="AY279" s="196" t="s">
        <v>245</v>
      </c>
    </row>
    <row r="280" s="13" customFormat="1">
      <c r="A280" s="13"/>
      <c r="B280" s="194"/>
      <c r="C280" s="13"/>
      <c r="D280" s="195" t="s">
        <v>255</v>
      </c>
      <c r="E280" s="196" t="s">
        <v>1</v>
      </c>
      <c r="F280" s="197" t="s">
        <v>451</v>
      </c>
      <c r="G280" s="13"/>
      <c r="H280" s="198">
        <v>50.310000000000002</v>
      </c>
      <c r="I280" s="199"/>
      <c r="J280" s="13"/>
      <c r="K280" s="13"/>
      <c r="L280" s="194"/>
      <c r="M280" s="200"/>
      <c r="N280" s="201"/>
      <c r="O280" s="201"/>
      <c r="P280" s="201"/>
      <c r="Q280" s="201"/>
      <c r="R280" s="201"/>
      <c r="S280" s="201"/>
      <c r="T280" s="20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6" t="s">
        <v>255</v>
      </c>
      <c r="AU280" s="196" t="s">
        <v>87</v>
      </c>
      <c r="AV280" s="13" t="s">
        <v>87</v>
      </c>
      <c r="AW280" s="13" t="s">
        <v>33</v>
      </c>
      <c r="AX280" s="13" t="s">
        <v>77</v>
      </c>
      <c r="AY280" s="196" t="s">
        <v>245</v>
      </c>
    </row>
    <row r="281" s="13" customFormat="1">
      <c r="A281" s="13"/>
      <c r="B281" s="194"/>
      <c r="C281" s="13"/>
      <c r="D281" s="195" t="s">
        <v>255</v>
      </c>
      <c r="E281" s="196" t="s">
        <v>1</v>
      </c>
      <c r="F281" s="197" t="s">
        <v>452</v>
      </c>
      <c r="G281" s="13"/>
      <c r="H281" s="198">
        <v>96.299999999999997</v>
      </c>
      <c r="I281" s="199"/>
      <c r="J281" s="13"/>
      <c r="K281" s="13"/>
      <c r="L281" s="194"/>
      <c r="M281" s="200"/>
      <c r="N281" s="201"/>
      <c r="O281" s="201"/>
      <c r="P281" s="201"/>
      <c r="Q281" s="201"/>
      <c r="R281" s="201"/>
      <c r="S281" s="201"/>
      <c r="T281" s="20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6" t="s">
        <v>255</v>
      </c>
      <c r="AU281" s="196" t="s">
        <v>87</v>
      </c>
      <c r="AV281" s="13" t="s">
        <v>87</v>
      </c>
      <c r="AW281" s="13" t="s">
        <v>33</v>
      </c>
      <c r="AX281" s="13" t="s">
        <v>77</v>
      </c>
      <c r="AY281" s="196" t="s">
        <v>245</v>
      </c>
    </row>
    <row r="282" s="13" customFormat="1">
      <c r="A282" s="13"/>
      <c r="B282" s="194"/>
      <c r="C282" s="13"/>
      <c r="D282" s="195" t="s">
        <v>255</v>
      </c>
      <c r="E282" s="196" t="s">
        <v>1</v>
      </c>
      <c r="F282" s="197" t="s">
        <v>453</v>
      </c>
      <c r="G282" s="13"/>
      <c r="H282" s="198">
        <v>51.435000000000002</v>
      </c>
      <c r="I282" s="199"/>
      <c r="J282" s="13"/>
      <c r="K282" s="13"/>
      <c r="L282" s="194"/>
      <c r="M282" s="200"/>
      <c r="N282" s="201"/>
      <c r="O282" s="201"/>
      <c r="P282" s="201"/>
      <c r="Q282" s="201"/>
      <c r="R282" s="201"/>
      <c r="S282" s="201"/>
      <c r="T282" s="20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6" t="s">
        <v>255</v>
      </c>
      <c r="AU282" s="196" t="s">
        <v>87</v>
      </c>
      <c r="AV282" s="13" t="s">
        <v>87</v>
      </c>
      <c r="AW282" s="13" t="s">
        <v>33</v>
      </c>
      <c r="AX282" s="13" t="s">
        <v>77</v>
      </c>
      <c r="AY282" s="196" t="s">
        <v>245</v>
      </c>
    </row>
    <row r="283" s="13" customFormat="1">
      <c r="A283" s="13"/>
      <c r="B283" s="194"/>
      <c r="C283" s="13"/>
      <c r="D283" s="195" t="s">
        <v>255</v>
      </c>
      <c r="E283" s="196" t="s">
        <v>1</v>
      </c>
      <c r="F283" s="197" t="s">
        <v>454</v>
      </c>
      <c r="G283" s="13"/>
      <c r="H283" s="198">
        <v>55.079999999999998</v>
      </c>
      <c r="I283" s="199"/>
      <c r="J283" s="13"/>
      <c r="K283" s="13"/>
      <c r="L283" s="194"/>
      <c r="M283" s="200"/>
      <c r="N283" s="201"/>
      <c r="O283" s="201"/>
      <c r="P283" s="201"/>
      <c r="Q283" s="201"/>
      <c r="R283" s="201"/>
      <c r="S283" s="201"/>
      <c r="T283" s="20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6" t="s">
        <v>255</v>
      </c>
      <c r="AU283" s="196" t="s">
        <v>87</v>
      </c>
      <c r="AV283" s="13" t="s">
        <v>87</v>
      </c>
      <c r="AW283" s="13" t="s">
        <v>33</v>
      </c>
      <c r="AX283" s="13" t="s">
        <v>77</v>
      </c>
      <c r="AY283" s="196" t="s">
        <v>245</v>
      </c>
    </row>
    <row r="284" s="14" customFormat="1">
      <c r="A284" s="14"/>
      <c r="B284" s="203"/>
      <c r="C284" s="14"/>
      <c r="D284" s="195" t="s">
        <v>255</v>
      </c>
      <c r="E284" s="204" t="s">
        <v>1</v>
      </c>
      <c r="F284" s="205" t="s">
        <v>455</v>
      </c>
      <c r="G284" s="14"/>
      <c r="H284" s="206">
        <v>733.98000000000002</v>
      </c>
      <c r="I284" s="207"/>
      <c r="J284" s="14"/>
      <c r="K284" s="14"/>
      <c r="L284" s="203"/>
      <c r="M284" s="208"/>
      <c r="N284" s="209"/>
      <c r="O284" s="209"/>
      <c r="P284" s="209"/>
      <c r="Q284" s="209"/>
      <c r="R284" s="209"/>
      <c r="S284" s="209"/>
      <c r="T284" s="21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4" t="s">
        <v>255</v>
      </c>
      <c r="AU284" s="204" t="s">
        <v>87</v>
      </c>
      <c r="AV284" s="14" t="s">
        <v>246</v>
      </c>
      <c r="AW284" s="14" t="s">
        <v>33</v>
      </c>
      <c r="AX284" s="14" t="s">
        <v>77</v>
      </c>
      <c r="AY284" s="204" t="s">
        <v>245</v>
      </c>
    </row>
    <row r="285" s="13" customFormat="1">
      <c r="A285" s="13"/>
      <c r="B285" s="194"/>
      <c r="C285" s="13"/>
      <c r="D285" s="195" t="s">
        <v>255</v>
      </c>
      <c r="E285" s="196" t="s">
        <v>1</v>
      </c>
      <c r="F285" s="197" t="s">
        <v>456</v>
      </c>
      <c r="G285" s="13"/>
      <c r="H285" s="198">
        <v>48</v>
      </c>
      <c r="I285" s="199"/>
      <c r="J285" s="13"/>
      <c r="K285" s="13"/>
      <c r="L285" s="194"/>
      <c r="M285" s="200"/>
      <c r="N285" s="201"/>
      <c r="O285" s="201"/>
      <c r="P285" s="201"/>
      <c r="Q285" s="201"/>
      <c r="R285" s="201"/>
      <c r="S285" s="201"/>
      <c r="T285" s="20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6" t="s">
        <v>255</v>
      </c>
      <c r="AU285" s="196" t="s">
        <v>87</v>
      </c>
      <c r="AV285" s="13" t="s">
        <v>87</v>
      </c>
      <c r="AW285" s="13" t="s">
        <v>33</v>
      </c>
      <c r="AX285" s="13" t="s">
        <v>77</v>
      </c>
      <c r="AY285" s="196" t="s">
        <v>245</v>
      </c>
    </row>
    <row r="286" s="13" customFormat="1">
      <c r="A286" s="13"/>
      <c r="B286" s="194"/>
      <c r="C286" s="13"/>
      <c r="D286" s="195" t="s">
        <v>255</v>
      </c>
      <c r="E286" s="196" t="s">
        <v>1</v>
      </c>
      <c r="F286" s="197" t="s">
        <v>457</v>
      </c>
      <c r="G286" s="13"/>
      <c r="H286" s="198">
        <v>31.785</v>
      </c>
      <c r="I286" s="199"/>
      <c r="J286" s="13"/>
      <c r="K286" s="13"/>
      <c r="L286" s="194"/>
      <c r="M286" s="200"/>
      <c r="N286" s="201"/>
      <c r="O286" s="201"/>
      <c r="P286" s="201"/>
      <c r="Q286" s="201"/>
      <c r="R286" s="201"/>
      <c r="S286" s="201"/>
      <c r="T286" s="20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6" t="s">
        <v>255</v>
      </c>
      <c r="AU286" s="196" t="s">
        <v>87</v>
      </c>
      <c r="AV286" s="13" t="s">
        <v>87</v>
      </c>
      <c r="AW286" s="13" t="s">
        <v>33</v>
      </c>
      <c r="AX286" s="13" t="s">
        <v>77</v>
      </c>
      <c r="AY286" s="196" t="s">
        <v>245</v>
      </c>
    </row>
    <row r="287" s="13" customFormat="1">
      <c r="A287" s="13"/>
      <c r="B287" s="194"/>
      <c r="C287" s="13"/>
      <c r="D287" s="195" t="s">
        <v>255</v>
      </c>
      <c r="E287" s="196" t="s">
        <v>1</v>
      </c>
      <c r="F287" s="197" t="s">
        <v>458</v>
      </c>
      <c r="G287" s="13"/>
      <c r="H287" s="198">
        <v>41.969999999999999</v>
      </c>
      <c r="I287" s="199"/>
      <c r="J287" s="13"/>
      <c r="K287" s="13"/>
      <c r="L287" s="194"/>
      <c r="M287" s="200"/>
      <c r="N287" s="201"/>
      <c r="O287" s="201"/>
      <c r="P287" s="201"/>
      <c r="Q287" s="201"/>
      <c r="R287" s="201"/>
      <c r="S287" s="201"/>
      <c r="T287" s="20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6" t="s">
        <v>255</v>
      </c>
      <c r="AU287" s="196" t="s">
        <v>87</v>
      </c>
      <c r="AV287" s="13" t="s">
        <v>87</v>
      </c>
      <c r="AW287" s="13" t="s">
        <v>33</v>
      </c>
      <c r="AX287" s="13" t="s">
        <v>77</v>
      </c>
      <c r="AY287" s="196" t="s">
        <v>245</v>
      </c>
    </row>
    <row r="288" s="13" customFormat="1">
      <c r="A288" s="13"/>
      <c r="B288" s="194"/>
      <c r="C288" s="13"/>
      <c r="D288" s="195" t="s">
        <v>255</v>
      </c>
      <c r="E288" s="196" t="s">
        <v>1</v>
      </c>
      <c r="F288" s="197" t="s">
        <v>459</v>
      </c>
      <c r="G288" s="13"/>
      <c r="H288" s="198">
        <v>45.420000000000002</v>
      </c>
      <c r="I288" s="199"/>
      <c r="J288" s="13"/>
      <c r="K288" s="13"/>
      <c r="L288" s="194"/>
      <c r="M288" s="200"/>
      <c r="N288" s="201"/>
      <c r="O288" s="201"/>
      <c r="P288" s="201"/>
      <c r="Q288" s="201"/>
      <c r="R288" s="201"/>
      <c r="S288" s="201"/>
      <c r="T288" s="20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6" t="s">
        <v>255</v>
      </c>
      <c r="AU288" s="196" t="s">
        <v>87</v>
      </c>
      <c r="AV288" s="13" t="s">
        <v>87</v>
      </c>
      <c r="AW288" s="13" t="s">
        <v>33</v>
      </c>
      <c r="AX288" s="13" t="s">
        <v>77</v>
      </c>
      <c r="AY288" s="196" t="s">
        <v>245</v>
      </c>
    </row>
    <row r="289" s="13" customFormat="1">
      <c r="A289" s="13"/>
      <c r="B289" s="194"/>
      <c r="C289" s="13"/>
      <c r="D289" s="195" t="s">
        <v>255</v>
      </c>
      <c r="E289" s="196" t="s">
        <v>1</v>
      </c>
      <c r="F289" s="197" t="s">
        <v>460</v>
      </c>
      <c r="G289" s="13"/>
      <c r="H289" s="198">
        <v>59.340000000000003</v>
      </c>
      <c r="I289" s="199"/>
      <c r="J289" s="13"/>
      <c r="K289" s="13"/>
      <c r="L289" s="194"/>
      <c r="M289" s="200"/>
      <c r="N289" s="201"/>
      <c r="O289" s="201"/>
      <c r="P289" s="201"/>
      <c r="Q289" s="201"/>
      <c r="R289" s="201"/>
      <c r="S289" s="201"/>
      <c r="T289" s="20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6" t="s">
        <v>255</v>
      </c>
      <c r="AU289" s="196" t="s">
        <v>87</v>
      </c>
      <c r="AV289" s="13" t="s">
        <v>87</v>
      </c>
      <c r="AW289" s="13" t="s">
        <v>33</v>
      </c>
      <c r="AX289" s="13" t="s">
        <v>77</v>
      </c>
      <c r="AY289" s="196" t="s">
        <v>245</v>
      </c>
    </row>
    <row r="290" s="13" customFormat="1">
      <c r="A290" s="13"/>
      <c r="B290" s="194"/>
      <c r="C290" s="13"/>
      <c r="D290" s="195" t="s">
        <v>255</v>
      </c>
      <c r="E290" s="196" t="s">
        <v>1</v>
      </c>
      <c r="F290" s="197" t="s">
        <v>461</v>
      </c>
      <c r="G290" s="13"/>
      <c r="H290" s="198">
        <v>47.039999999999999</v>
      </c>
      <c r="I290" s="199"/>
      <c r="J290" s="13"/>
      <c r="K290" s="13"/>
      <c r="L290" s="194"/>
      <c r="M290" s="200"/>
      <c r="N290" s="201"/>
      <c r="O290" s="201"/>
      <c r="P290" s="201"/>
      <c r="Q290" s="201"/>
      <c r="R290" s="201"/>
      <c r="S290" s="201"/>
      <c r="T290" s="20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6" t="s">
        <v>255</v>
      </c>
      <c r="AU290" s="196" t="s">
        <v>87</v>
      </c>
      <c r="AV290" s="13" t="s">
        <v>87</v>
      </c>
      <c r="AW290" s="13" t="s">
        <v>33</v>
      </c>
      <c r="AX290" s="13" t="s">
        <v>77</v>
      </c>
      <c r="AY290" s="196" t="s">
        <v>245</v>
      </c>
    </row>
    <row r="291" s="13" customFormat="1">
      <c r="A291" s="13"/>
      <c r="B291" s="194"/>
      <c r="C291" s="13"/>
      <c r="D291" s="195" t="s">
        <v>255</v>
      </c>
      <c r="E291" s="196" t="s">
        <v>1</v>
      </c>
      <c r="F291" s="197" t="s">
        <v>462</v>
      </c>
      <c r="G291" s="13"/>
      <c r="H291" s="198">
        <v>182.40000000000001</v>
      </c>
      <c r="I291" s="199"/>
      <c r="J291" s="13"/>
      <c r="K291" s="13"/>
      <c r="L291" s="194"/>
      <c r="M291" s="200"/>
      <c r="N291" s="201"/>
      <c r="O291" s="201"/>
      <c r="P291" s="201"/>
      <c r="Q291" s="201"/>
      <c r="R291" s="201"/>
      <c r="S291" s="201"/>
      <c r="T291" s="20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6" t="s">
        <v>255</v>
      </c>
      <c r="AU291" s="196" t="s">
        <v>87</v>
      </c>
      <c r="AV291" s="13" t="s">
        <v>87</v>
      </c>
      <c r="AW291" s="13" t="s">
        <v>33</v>
      </c>
      <c r="AX291" s="13" t="s">
        <v>77</v>
      </c>
      <c r="AY291" s="196" t="s">
        <v>245</v>
      </c>
    </row>
    <row r="292" s="13" customFormat="1">
      <c r="A292" s="13"/>
      <c r="B292" s="194"/>
      <c r="C292" s="13"/>
      <c r="D292" s="195" t="s">
        <v>255</v>
      </c>
      <c r="E292" s="196" t="s">
        <v>1</v>
      </c>
      <c r="F292" s="197" t="s">
        <v>463</v>
      </c>
      <c r="G292" s="13"/>
      <c r="H292" s="198">
        <v>41.880000000000003</v>
      </c>
      <c r="I292" s="199"/>
      <c r="J292" s="13"/>
      <c r="K292" s="13"/>
      <c r="L292" s="194"/>
      <c r="M292" s="200"/>
      <c r="N292" s="201"/>
      <c r="O292" s="201"/>
      <c r="P292" s="201"/>
      <c r="Q292" s="201"/>
      <c r="R292" s="201"/>
      <c r="S292" s="201"/>
      <c r="T292" s="20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6" t="s">
        <v>255</v>
      </c>
      <c r="AU292" s="196" t="s">
        <v>87</v>
      </c>
      <c r="AV292" s="13" t="s">
        <v>87</v>
      </c>
      <c r="AW292" s="13" t="s">
        <v>33</v>
      </c>
      <c r="AX292" s="13" t="s">
        <v>77</v>
      </c>
      <c r="AY292" s="196" t="s">
        <v>245</v>
      </c>
    </row>
    <row r="293" s="13" customFormat="1">
      <c r="A293" s="13"/>
      <c r="B293" s="194"/>
      <c r="C293" s="13"/>
      <c r="D293" s="195" t="s">
        <v>255</v>
      </c>
      <c r="E293" s="196" t="s">
        <v>1</v>
      </c>
      <c r="F293" s="197" t="s">
        <v>464</v>
      </c>
      <c r="G293" s="13"/>
      <c r="H293" s="198">
        <v>50.310000000000002</v>
      </c>
      <c r="I293" s="199"/>
      <c r="J293" s="13"/>
      <c r="K293" s="13"/>
      <c r="L293" s="194"/>
      <c r="M293" s="200"/>
      <c r="N293" s="201"/>
      <c r="O293" s="201"/>
      <c r="P293" s="201"/>
      <c r="Q293" s="201"/>
      <c r="R293" s="201"/>
      <c r="S293" s="201"/>
      <c r="T293" s="20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6" t="s">
        <v>255</v>
      </c>
      <c r="AU293" s="196" t="s">
        <v>87</v>
      </c>
      <c r="AV293" s="13" t="s">
        <v>87</v>
      </c>
      <c r="AW293" s="13" t="s">
        <v>33</v>
      </c>
      <c r="AX293" s="13" t="s">
        <v>77</v>
      </c>
      <c r="AY293" s="196" t="s">
        <v>245</v>
      </c>
    </row>
    <row r="294" s="13" customFormat="1">
      <c r="A294" s="13"/>
      <c r="B294" s="194"/>
      <c r="C294" s="13"/>
      <c r="D294" s="195" t="s">
        <v>255</v>
      </c>
      <c r="E294" s="196" t="s">
        <v>1</v>
      </c>
      <c r="F294" s="197" t="s">
        <v>465</v>
      </c>
      <c r="G294" s="13"/>
      <c r="H294" s="198">
        <v>96.299999999999997</v>
      </c>
      <c r="I294" s="199"/>
      <c r="J294" s="13"/>
      <c r="K294" s="13"/>
      <c r="L294" s="194"/>
      <c r="M294" s="200"/>
      <c r="N294" s="201"/>
      <c r="O294" s="201"/>
      <c r="P294" s="201"/>
      <c r="Q294" s="201"/>
      <c r="R294" s="201"/>
      <c r="S294" s="201"/>
      <c r="T294" s="20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6" t="s">
        <v>255</v>
      </c>
      <c r="AU294" s="196" t="s">
        <v>87</v>
      </c>
      <c r="AV294" s="13" t="s">
        <v>87</v>
      </c>
      <c r="AW294" s="13" t="s">
        <v>33</v>
      </c>
      <c r="AX294" s="13" t="s">
        <v>77</v>
      </c>
      <c r="AY294" s="196" t="s">
        <v>245</v>
      </c>
    </row>
    <row r="295" s="13" customFormat="1">
      <c r="A295" s="13"/>
      <c r="B295" s="194"/>
      <c r="C295" s="13"/>
      <c r="D295" s="195" t="s">
        <v>255</v>
      </c>
      <c r="E295" s="196" t="s">
        <v>1</v>
      </c>
      <c r="F295" s="197" t="s">
        <v>466</v>
      </c>
      <c r="G295" s="13"/>
      <c r="H295" s="198">
        <v>75.959999999999994</v>
      </c>
      <c r="I295" s="199"/>
      <c r="J295" s="13"/>
      <c r="K295" s="13"/>
      <c r="L295" s="194"/>
      <c r="M295" s="200"/>
      <c r="N295" s="201"/>
      <c r="O295" s="201"/>
      <c r="P295" s="201"/>
      <c r="Q295" s="201"/>
      <c r="R295" s="201"/>
      <c r="S295" s="201"/>
      <c r="T295" s="20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6" t="s">
        <v>255</v>
      </c>
      <c r="AU295" s="196" t="s">
        <v>87</v>
      </c>
      <c r="AV295" s="13" t="s">
        <v>87</v>
      </c>
      <c r="AW295" s="13" t="s">
        <v>33</v>
      </c>
      <c r="AX295" s="13" t="s">
        <v>77</v>
      </c>
      <c r="AY295" s="196" t="s">
        <v>245</v>
      </c>
    </row>
    <row r="296" s="14" customFormat="1">
      <c r="A296" s="14"/>
      <c r="B296" s="203"/>
      <c r="C296" s="14"/>
      <c r="D296" s="195" t="s">
        <v>255</v>
      </c>
      <c r="E296" s="204" t="s">
        <v>1</v>
      </c>
      <c r="F296" s="205" t="s">
        <v>467</v>
      </c>
      <c r="G296" s="14"/>
      <c r="H296" s="206">
        <v>720.40499999999997</v>
      </c>
      <c r="I296" s="207"/>
      <c r="J296" s="14"/>
      <c r="K296" s="14"/>
      <c r="L296" s="203"/>
      <c r="M296" s="208"/>
      <c r="N296" s="209"/>
      <c r="O296" s="209"/>
      <c r="P296" s="209"/>
      <c r="Q296" s="209"/>
      <c r="R296" s="209"/>
      <c r="S296" s="209"/>
      <c r="T296" s="21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04" t="s">
        <v>255</v>
      </c>
      <c r="AU296" s="204" t="s">
        <v>87</v>
      </c>
      <c r="AV296" s="14" t="s">
        <v>246</v>
      </c>
      <c r="AW296" s="14" t="s">
        <v>33</v>
      </c>
      <c r="AX296" s="14" t="s">
        <v>77</v>
      </c>
      <c r="AY296" s="204" t="s">
        <v>245</v>
      </c>
    </row>
    <row r="297" s="15" customFormat="1">
      <c r="A297" s="15"/>
      <c r="B297" s="211"/>
      <c r="C297" s="15"/>
      <c r="D297" s="195" t="s">
        <v>255</v>
      </c>
      <c r="E297" s="212" t="s">
        <v>119</v>
      </c>
      <c r="F297" s="213" t="s">
        <v>272</v>
      </c>
      <c r="G297" s="15"/>
      <c r="H297" s="214">
        <v>1454.385</v>
      </c>
      <c r="I297" s="215"/>
      <c r="J297" s="15"/>
      <c r="K297" s="15"/>
      <c r="L297" s="211"/>
      <c r="M297" s="216"/>
      <c r="N297" s="217"/>
      <c r="O297" s="217"/>
      <c r="P297" s="217"/>
      <c r="Q297" s="217"/>
      <c r="R297" s="217"/>
      <c r="S297" s="217"/>
      <c r="T297" s="21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12" t="s">
        <v>255</v>
      </c>
      <c r="AU297" s="212" t="s">
        <v>87</v>
      </c>
      <c r="AV297" s="15" t="s">
        <v>253</v>
      </c>
      <c r="AW297" s="15" t="s">
        <v>33</v>
      </c>
      <c r="AX297" s="15" t="s">
        <v>8</v>
      </c>
      <c r="AY297" s="212" t="s">
        <v>245</v>
      </c>
    </row>
    <row r="298" s="2" customFormat="1" ht="24.15" customHeight="1">
      <c r="A298" s="37"/>
      <c r="B298" s="180"/>
      <c r="C298" s="181" t="s">
        <v>468</v>
      </c>
      <c r="D298" s="181" t="s">
        <v>248</v>
      </c>
      <c r="E298" s="182" t="s">
        <v>469</v>
      </c>
      <c r="F298" s="183" t="s">
        <v>470</v>
      </c>
      <c r="G298" s="184" t="s">
        <v>263</v>
      </c>
      <c r="H298" s="185">
        <v>136.52199999999999</v>
      </c>
      <c r="I298" s="186"/>
      <c r="J298" s="187">
        <f>ROUND(I298*H298,0)</f>
        <v>0</v>
      </c>
      <c r="K298" s="183" t="s">
        <v>252</v>
      </c>
      <c r="L298" s="38"/>
      <c r="M298" s="188" t="s">
        <v>1</v>
      </c>
      <c r="N298" s="189" t="s">
        <v>43</v>
      </c>
      <c r="O298" s="76"/>
      <c r="P298" s="190">
        <f>O298*H298</f>
        <v>0</v>
      </c>
      <c r="Q298" s="190">
        <v>0.0093947200000000005</v>
      </c>
      <c r="R298" s="190">
        <f>Q298*H298</f>
        <v>1.2825859638399999</v>
      </c>
      <c r="S298" s="190">
        <v>0</v>
      </c>
      <c r="T298" s="19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2" t="s">
        <v>253</v>
      </c>
      <c r="AT298" s="192" t="s">
        <v>248</v>
      </c>
      <c r="AU298" s="192" t="s">
        <v>87</v>
      </c>
      <c r="AY298" s="18" t="s">
        <v>245</v>
      </c>
      <c r="BE298" s="193">
        <f>IF(N298="základní",J298,0)</f>
        <v>0</v>
      </c>
      <c r="BF298" s="193">
        <f>IF(N298="snížená",J298,0)</f>
        <v>0</v>
      </c>
      <c r="BG298" s="193">
        <f>IF(N298="zákl. přenesená",J298,0)</f>
        <v>0</v>
      </c>
      <c r="BH298" s="193">
        <f>IF(N298="sníž. přenesená",J298,0)</f>
        <v>0</v>
      </c>
      <c r="BI298" s="193">
        <f>IF(N298="nulová",J298,0)</f>
        <v>0</v>
      </c>
      <c r="BJ298" s="18" t="s">
        <v>87</v>
      </c>
      <c r="BK298" s="193">
        <f>ROUND(I298*H298,0)</f>
        <v>0</v>
      </c>
      <c r="BL298" s="18" t="s">
        <v>253</v>
      </c>
      <c r="BM298" s="192" t="s">
        <v>471</v>
      </c>
    </row>
    <row r="299" s="13" customFormat="1">
      <c r="A299" s="13"/>
      <c r="B299" s="194"/>
      <c r="C299" s="13"/>
      <c r="D299" s="195" t="s">
        <v>255</v>
      </c>
      <c r="E299" s="196" t="s">
        <v>1</v>
      </c>
      <c r="F299" s="197" t="s">
        <v>472</v>
      </c>
      <c r="G299" s="13"/>
      <c r="H299" s="198">
        <v>30.475999999999999</v>
      </c>
      <c r="I299" s="199"/>
      <c r="J299" s="13"/>
      <c r="K299" s="13"/>
      <c r="L299" s="194"/>
      <c r="M299" s="200"/>
      <c r="N299" s="201"/>
      <c r="O299" s="201"/>
      <c r="P299" s="201"/>
      <c r="Q299" s="201"/>
      <c r="R299" s="201"/>
      <c r="S299" s="201"/>
      <c r="T299" s="20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6" t="s">
        <v>255</v>
      </c>
      <c r="AU299" s="196" t="s">
        <v>87</v>
      </c>
      <c r="AV299" s="13" t="s">
        <v>87</v>
      </c>
      <c r="AW299" s="13" t="s">
        <v>33</v>
      </c>
      <c r="AX299" s="13" t="s">
        <v>77</v>
      </c>
      <c r="AY299" s="196" t="s">
        <v>245</v>
      </c>
    </row>
    <row r="300" s="13" customFormat="1">
      <c r="A300" s="13"/>
      <c r="B300" s="194"/>
      <c r="C300" s="13"/>
      <c r="D300" s="195" t="s">
        <v>255</v>
      </c>
      <c r="E300" s="196" t="s">
        <v>1</v>
      </c>
      <c r="F300" s="197" t="s">
        <v>473</v>
      </c>
      <c r="G300" s="13"/>
      <c r="H300" s="198">
        <v>8.8249999999999993</v>
      </c>
      <c r="I300" s="199"/>
      <c r="J300" s="13"/>
      <c r="K300" s="13"/>
      <c r="L300" s="194"/>
      <c r="M300" s="200"/>
      <c r="N300" s="201"/>
      <c r="O300" s="201"/>
      <c r="P300" s="201"/>
      <c r="Q300" s="201"/>
      <c r="R300" s="201"/>
      <c r="S300" s="201"/>
      <c r="T300" s="20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6" t="s">
        <v>255</v>
      </c>
      <c r="AU300" s="196" t="s">
        <v>87</v>
      </c>
      <c r="AV300" s="13" t="s">
        <v>87</v>
      </c>
      <c r="AW300" s="13" t="s">
        <v>33</v>
      </c>
      <c r="AX300" s="13" t="s">
        <v>77</v>
      </c>
      <c r="AY300" s="196" t="s">
        <v>245</v>
      </c>
    </row>
    <row r="301" s="13" customFormat="1">
      <c r="A301" s="13"/>
      <c r="B301" s="194"/>
      <c r="C301" s="13"/>
      <c r="D301" s="195" t="s">
        <v>255</v>
      </c>
      <c r="E301" s="196" t="s">
        <v>1</v>
      </c>
      <c r="F301" s="197" t="s">
        <v>474</v>
      </c>
      <c r="G301" s="13"/>
      <c r="H301" s="198">
        <v>26.884</v>
      </c>
      <c r="I301" s="199"/>
      <c r="J301" s="13"/>
      <c r="K301" s="13"/>
      <c r="L301" s="194"/>
      <c r="M301" s="200"/>
      <c r="N301" s="201"/>
      <c r="O301" s="201"/>
      <c r="P301" s="201"/>
      <c r="Q301" s="201"/>
      <c r="R301" s="201"/>
      <c r="S301" s="201"/>
      <c r="T301" s="20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6" t="s">
        <v>255</v>
      </c>
      <c r="AU301" s="196" t="s">
        <v>87</v>
      </c>
      <c r="AV301" s="13" t="s">
        <v>87</v>
      </c>
      <c r="AW301" s="13" t="s">
        <v>33</v>
      </c>
      <c r="AX301" s="13" t="s">
        <v>77</v>
      </c>
      <c r="AY301" s="196" t="s">
        <v>245</v>
      </c>
    </row>
    <row r="302" s="13" customFormat="1">
      <c r="A302" s="13"/>
      <c r="B302" s="194"/>
      <c r="C302" s="13"/>
      <c r="D302" s="195" t="s">
        <v>255</v>
      </c>
      <c r="E302" s="196" t="s">
        <v>1</v>
      </c>
      <c r="F302" s="197" t="s">
        <v>475</v>
      </c>
      <c r="G302" s="13"/>
      <c r="H302" s="198">
        <v>33.506</v>
      </c>
      <c r="I302" s="199"/>
      <c r="J302" s="13"/>
      <c r="K302" s="13"/>
      <c r="L302" s="194"/>
      <c r="M302" s="200"/>
      <c r="N302" s="201"/>
      <c r="O302" s="201"/>
      <c r="P302" s="201"/>
      <c r="Q302" s="201"/>
      <c r="R302" s="201"/>
      <c r="S302" s="201"/>
      <c r="T302" s="20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6" t="s">
        <v>255</v>
      </c>
      <c r="AU302" s="196" t="s">
        <v>87</v>
      </c>
      <c r="AV302" s="13" t="s">
        <v>87</v>
      </c>
      <c r="AW302" s="13" t="s">
        <v>33</v>
      </c>
      <c r="AX302" s="13" t="s">
        <v>77</v>
      </c>
      <c r="AY302" s="196" t="s">
        <v>245</v>
      </c>
    </row>
    <row r="303" s="13" customFormat="1">
      <c r="A303" s="13"/>
      <c r="B303" s="194"/>
      <c r="C303" s="13"/>
      <c r="D303" s="195" t="s">
        <v>255</v>
      </c>
      <c r="E303" s="196" t="s">
        <v>1</v>
      </c>
      <c r="F303" s="197" t="s">
        <v>476</v>
      </c>
      <c r="G303" s="13"/>
      <c r="H303" s="198">
        <v>35.039999999999999</v>
      </c>
      <c r="I303" s="199"/>
      <c r="J303" s="13"/>
      <c r="K303" s="13"/>
      <c r="L303" s="194"/>
      <c r="M303" s="200"/>
      <c r="N303" s="201"/>
      <c r="O303" s="201"/>
      <c r="P303" s="201"/>
      <c r="Q303" s="201"/>
      <c r="R303" s="201"/>
      <c r="S303" s="201"/>
      <c r="T303" s="20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6" t="s">
        <v>255</v>
      </c>
      <c r="AU303" s="196" t="s">
        <v>87</v>
      </c>
      <c r="AV303" s="13" t="s">
        <v>87</v>
      </c>
      <c r="AW303" s="13" t="s">
        <v>33</v>
      </c>
      <c r="AX303" s="13" t="s">
        <v>77</v>
      </c>
      <c r="AY303" s="196" t="s">
        <v>245</v>
      </c>
    </row>
    <row r="304" s="13" customFormat="1">
      <c r="A304" s="13"/>
      <c r="B304" s="194"/>
      <c r="C304" s="13"/>
      <c r="D304" s="195" t="s">
        <v>255</v>
      </c>
      <c r="E304" s="196" t="s">
        <v>1</v>
      </c>
      <c r="F304" s="197" t="s">
        <v>477</v>
      </c>
      <c r="G304" s="13"/>
      <c r="H304" s="198">
        <v>1.7909999999999999</v>
      </c>
      <c r="I304" s="199"/>
      <c r="J304" s="13"/>
      <c r="K304" s="13"/>
      <c r="L304" s="194"/>
      <c r="M304" s="200"/>
      <c r="N304" s="201"/>
      <c r="O304" s="201"/>
      <c r="P304" s="201"/>
      <c r="Q304" s="201"/>
      <c r="R304" s="201"/>
      <c r="S304" s="201"/>
      <c r="T304" s="20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6" t="s">
        <v>255</v>
      </c>
      <c r="AU304" s="196" t="s">
        <v>87</v>
      </c>
      <c r="AV304" s="13" t="s">
        <v>87</v>
      </c>
      <c r="AW304" s="13" t="s">
        <v>33</v>
      </c>
      <c r="AX304" s="13" t="s">
        <v>77</v>
      </c>
      <c r="AY304" s="196" t="s">
        <v>245</v>
      </c>
    </row>
    <row r="305" s="14" customFormat="1">
      <c r="A305" s="14"/>
      <c r="B305" s="203"/>
      <c r="C305" s="14"/>
      <c r="D305" s="195" t="s">
        <v>255</v>
      </c>
      <c r="E305" s="204" t="s">
        <v>135</v>
      </c>
      <c r="F305" s="205" t="s">
        <v>260</v>
      </c>
      <c r="G305" s="14"/>
      <c r="H305" s="206">
        <v>136.52199999999999</v>
      </c>
      <c r="I305" s="207"/>
      <c r="J305" s="14"/>
      <c r="K305" s="14"/>
      <c r="L305" s="203"/>
      <c r="M305" s="208"/>
      <c r="N305" s="209"/>
      <c r="O305" s="209"/>
      <c r="P305" s="209"/>
      <c r="Q305" s="209"/>
      <c r="R305" s="209"/>
      <c r="S305" s="209"/>
      <c r="T305" s="21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4" t="s">
        <v>255</v>
      </c>
      <c r="AU305" s="204" t="s">
        <v>87</v>
      </c>
      <c r="AV305" s="14" t="s">
        <v>246</v>
      </c>
      <c r="AW305" s="14" t="s">
        <v>33</v>
      </c>
      <c r="AX305" s="14" t="s">
        <v>8</v>
      </c>
      <c r="AY305" s="204" t="s">
        <v>245</v>
      </c>
    </row>
    <row r="306" s="2" customFormat="1" ht="14.4" customHeight="1">
      <c r="A306" s="37"/>
      <c r="B306" s="180"/>
      <c r="C306" s="219" t="s">
        <v>478</v>
      </c>
      <c r="D306" s="219" t="s">
        <v>377</v>
      </c>
      <c r="E306" s="220" t="s">
        <v>479</v>
      </c>
      <c r="F306" s="221" t="s">
        <v>480</v>
      </c>
      <c r="G306" s="222" t="s">
        <v>263</v>
      </c>
      <c r="H306" s="223">
        <v>143.34800000000001</v>
      </c>
      <c r="I306" s="224"/>
      <c r="J306" s="225">
        <f>ROUND(I306*H306,0)</f>
        <v>0</v>
      </c>
      <c r="K306" s="221" t="s">
        <v>264</v>
      </c>
      <c r="L306" s="226"/>
      <c r="M306" s="227" t="s">
        <v>1</v>
      </c>
      <c r="N306" s="228" t="s">
        <v>43</v>
      </c>
      <c r="O306" s="76"/>
      <c r="P306" s="190">
        <f>O306*H306</f>
        <v>0</v>
      </c>
      <c r="Q306" s="190">
        <v>0.0074999999999999997</v>
      </c>
      <c r="R306" s="190">
        <f>Q306*H306</f>
        <v>1.07511</v>
      </c>
      <c r="S306" s="190">
        <v>0</v>
      </c>
      <c r="T306" s="19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2" t="s">
        <v>295</v>
      </c>
      <c r="AT306" s="192" t="s">
        <v>377</v>
      </c>
      <c r="AU306" s="192" t="s">
        <v>87</v>
      </c>
      <c r="AY306" s="18" t="s">
        <v>245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8" t="s">
        <v>87</v>
      </c>
      <c r="BK306" s="193">
        <f>ROUND(I306*H306,0)</f>
        <v>0</v>
      </c>
      <c r="BL306" s="18" t="s">
        <v>253</v>
      </c>
      <c r="BM306" s="192" t="s">
        <v>481</v>
      </c>
    </row>
    <row r="307" s="13" customFormat="1">
      <c r="A307" s="13"/>
      <c r="B307" s="194"/>
      <c r="C307" s="13"/>
      <c r="D307" s="195" t="s">
        <v>255</v>
      </c>
      <c r="E307" s="196" t="s">
        <v>1</v>
      </c>
      <c r="F307" s="197" t="s">
        <v>482</v>
      </c>
      <c r="G307" s="13"/>
      <c r="H307" s="198">
        <v>143.34800000000001</v>
      </c>
      <c r="I307" s="199"/>
      <c r="J307" s="13"/>
      <c r="K307" s="13"/>
      <c r="L307" s="194"/>
      <c r="M307" s="200"/>
      <c r="N307" s="201"/>
      <c r="O307" s="201"/>
      <c r="P307" s="201"/>
      <c r="Q307" s="201"/>
      <c r="R307" s="201"/>
      <c r="S307" s="201"/>
      <c r="T307" s="20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6" t="s">
        <v>255</v>
      </c>
      <c r="AU307" s="196" t="s">
        <v>87</v>
      </c>
      <c r="AV307" s="13" t="s">
        <v>87</v>
      </c>
      <c r="AW307" s="13" t="s">
        <v>33</v>
      </c>
      <c r="AX307" s="13" t="s">
        <v>8</v>
      </c>
      <c r="AY307" s="196" t="s">
        <v>245</v>
      </c>
    </row>
    <row r="308" s="2" customFormat="1" ht="24.15" customHeight="1">
      <c r="A308" s="37"/>
      <c r="B308" s="180"/>
      <c r="C308" s="181" t="s">
        <v>483</v>
      </c>
      <c r="D308" s="181" t="s">
        <v>248</v>
      </c>
      <c r="E308" s="182" t="s">
        <v>484</v>
      </c>
      <c r="F308" s="183" t="s">
        <v>485</v>
      </c>
      <c r="G308" s="184" t="s">
        <v>263</v>
      </c>
      <c r="H308" s="185">
        <v>136.52199999999999</v>
      </c>
      <c r="I308" s="186"/>
      <c r="J308" s="187">
        <f>ROUND(I308*H308,0)</f>
        <v>0</v>
      </c>
      <c r="K308" s="183" t="s">
        <v>252</v>
      </c>
      <c r="L308" s="38"/>
      <c r="M308" s="188" t="s">
        <v>1</v>
      </c>
      <c r="N308" s="189" t="s">
        <v>43</v>
      </c>
      <c r="O308" s="76"/>
      <c r="P308" s="190">
        <f>O308*H308</f>
        <v>0</v>
      </c>
      <c r="Q308" s="190">
        <v>0.0026800000000000001</v>
      </c>
      <c r="R308" s="190">
        <f>Q308*H308</f>
        <v>0.36587895999999998</v>
      </c>
      <c r="S308" s="190">
        <v>0</v>
      </c>
      <c r="T308" s="19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2" t="s">
        <v>253</v>
      </c>
      <c r="AT308" s="192" t="s">
        <v>248</v>
      </c>
      <c r="AU308" s="192" t="s">
        <v>87</v>
      </c>
      <c r="AY308" s="18" t="s">
        <v>245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8" t="s">
        <v>87</v>
      </c>
      <c r="BK308" s="193">
        <f>ROUND(I308*H308,0)</f>
        <v>0</v>
      </c>
      <c r="BL308" s="18" t="s">
        <v>253</v>
      </c>
      <c r="BM308" s="192" t="s">
        <v>486</v>
      </c>
    </row>
    <row r="309" s="13" customFormat="1">
      <c r="A309" s="13"/>
      <c r="B309" s="194"/>
      <c r="C309" s="13"/>
      <c r="D309" s="195" t="s">
        <v>255</v>
      </c>
      <c r="E309" s="196" t="s">
        <v>1</v>
      </c>
      <c r="F309" s="197" t="s">
        <v>135</v>
      </c>
      <c r="G309" s="13"/>
      <c r="H309" s="198">
        <v>136.52199999999999</v>
      </c>
      <c r="I309" s="199"/>
      <c r="J309" s="13"/>
      <c r="K309" s="13"/>
      <c r="L309" s="194"/>
      <c r="M309" s="200"/>
      <c r="N309" s="201"/>
      <c r="O309" s="201"/>
      <c r="P309" s="201"/>
      <c r="Q309" s="201"/>
      <c r="R309" s="201"/>
      <c r="S309" s="201"/>
      <c r="T309" s="20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6" t="s">
        <v>255</v>
      </c>
      <c r="AU309" s="196" t="s">
        <v>87</v>
      </c>
      <c r="AV309" s="13" t="s">
        <v>87</v>
      </c>
      <c r="AW309" s="13" t="s">
        <v>33</v>
      </c>
      <c r="AX309" s="13" t="s">
        <v>8</v>
      </c>
      <c r="AY309" s="196" t="s">
        <v>245</v>
      </c>
    </row>
    <row r="310" s="2" customFormat="1" ht="24.15" customHeight="1">
      <c r="A310" s="37"/>
      <c r="B310" s="180"/>
      <c r="C310" s="181" t="s">
        <v>487</v>
      </c>
      <c r="D310" s="181" t="s">
        <v>248</v>
      </c>
      <c r="E310" s="182" t="s">
        <v>488</v>
      </c>
      <c r="F310" s="183" t="s">
        <v>489</v>
      </c>
      <c r="G310" s="184" t="s">
        <v>263</v>
      </c>
      <c r="H310" s="185">
        <v>635.85299999999995</v>
      </c>
      <c r="I310" s="186"/>
      <c r="J310" s="187">
        <f>ROUND(I310*H310,0)</f>
        <v>0</v>
      </c>
      <c r="K310" s="183" t="s">
        <v>252</v>
      </c>
      <c r="L310" s="38"/>
      <c r="M310" s="188" t="s">
        <v>1</v>
      </c>
      <c r="N310" s="189" t="s">
        <v>43</v>
      </c>
      <c r="O310" s="76"/>
      <c r="P310" s="190">
        <f>O310*H310</f>
        <v>0</v>
      </c>
      <c r="Q310" s="190">
        <v>0.00851616</v>
      </c>
      <c r="R310" s="190">
        <f>Q310*H310</f>
        <v>5.4150258844799994</v>
      </c>
      <c r="S310" s="190">
        <v>0</v>
      </c>
      <c r="T310" s="19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2" t="s">
        <v>253</v>
      </c>
      <c r="AT310" s="192" t="s">
        <v>248</v>
      </c>
      <c r="AU310" s="192" t="s">
        <v>87</v>
      </c>
      <c r="AY310" s="18" t="s">
        <v>245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18" t="s">
        <v>87</v>
      </c>
      <c r="BK310" s="193">
        <f>ROUND(I310*H310,0)</f>
        <v>0</v>
      </c>
      <c r="BL310" s="18" t="s">
        <v>253</v>
      </c>
      <c r="BM310" s="192" t="s">
        <v>490</v>
      </c>
    </row>
    <row r="311" s="13" customFormat="1">
      <c r="A311" s="13"/>
      <c r="B311" s="194"/>
      <c r="C311" s="13"/>
      <c r="D311" s="195" t="s">
        <v>255</v>
      </c>
      <c r="E311" s="196" t="s">
        <v>1</v>
      </c>
      <c r="F311" s="197" t="s">
        <v>491</v>
      </c>
      <c r="G311" s="13"/>
      <c r="H311" s="198">
        <v>824.54300000000001</v>
      </c>
      <c r="I311" s="199"/>
      <c r="J311" s="13"/>
      <c r="K311" s="13"/>
      <c r="L311" s="194"/>
      <c r="M311" s="200"/>
      <c r="N311" s="201"/>
      <c r="O311" s="201"/>
      <c r="P311" s="201"/>
      <c r="Q311" s="201"/>
      <c r="R311" s="201"/>
      <c r="S311" s="201"/>
      <c r="T311" s="20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6" t="s">
        <v>255</v>
      </c>
      <c r="AU311" s="196" t="s">
        <v>87</v>
      </c>
      <c r="AV311" s="13" t="s">
        <v>87</v>
      </c>
      <c r="AW311" s="13" t="s">
        <v>33</v>
      </c>
      <c r="AX311" s="13" t="s">
        <v>77</v>
      </c>
      <c r="AY311" s="196" t="s">
        <v>245</v>
      </c>
    </row>
    <row r="312" s="13" customFormat="1">
      <c r="A312" s="13"/>
      <c r="B312" s="194"/>
      <c r="C312" s="13"/>
      <c r="D312" s="195" t="s">
        <v>255</v>
      </c>
      <c r="E312" s="196" t="s">
        <v>1</v>
      </c>
      <c r="F312" s="197" t="s">
        <v>492</v>
      </c>
      <c r="G312" s="13"/>
      <c r="H312" s="198">
        <v>-1.21</v>
      </c>
      <c r="I312" s="199"/>
      <c r="J312" s="13"/>
      <c r="K312" s="13"/>
      <c r="L312" s="194"/>
      <c r="M312" s="200"/>
      <c r="N312" s="201"/>
      <c r="O312" s="201"/>
      <c r="P312" s="201"/>
      <c r="Q312" s="201"/>
      <c r="R312" s="201"/>
      <c r="S312" s="201"/>
      <c r="T312" s="20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6" t="s">
        <v>255</v>
      </c>
      <c r="AU312" s="196" t="s">
        <v>87</v>
      </c>
      <c r="AV312" s="13" t="s">
        <v>87</v>
      </c>
      <c r="AW312" s="13" t="s">
        <v>33</v>
      </c>
      <c r="AX312" s="13" t="s">
        <v>77</v>
      </c>
      <c r="AY312" s="196" t="s">
        <v>245</v>
      </c>
    </row>
    <row r="313" s="13" customFormat="1">
      <c r="A313" s="13"/>
      <c r="B313" s="194"/>
      <c r="C313" s="13"/>
      <c r="D313" s="195" t="s">
        <v>255</v>
      </c>
      <c r="E313" s="196" t="s">
        <v>1</v>
      </c>
      <c r="F313" s="197" t="s">
        <v>493</v>
      </c>
      <c r="G313" s="13"/>
      <c r="H313" s="198">
        <v>-1.2</v>
      </c>
      <c r="I313" s="199"/>
      <c r="J313" s="13"/>
      <c r="K313" s="13"/>
      <c r="L313" s="194"/>
      <c r="M313" s="200"/>
      <c r="N313" s="201"/>
      <c r="O313" s="201"/>
      <c r="P313" s="201"/>
      <c r="Q313" s="201"/>
      <c r="R313" s="201"/>
      <c r="S313" s="201"/>
      <c r="T313" s="20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6" t="s">
        <v>255</v>
      </c>
      <c r="AU313" s="196" t="s">
        <v>87</v>
      </c>
      <c r="AV313" s="13" t="s">
        <v>87</v>
      </c>
      <c r="AW313" s="13" t="s">
        <v>33</v>
      </c>
      <c r="AX313" s="13" t="s">
        <v>77</v>
      </c>
      <c r="AY313" s="196" t="s">
        <v>245</v>
      </c>
    </row>
    <row r="314" s="13" customFormat="1">
      <c r="A314" s="13"/>
      <c r="B314" s="194"/>
      <c r="C314" s="13"/>
      <c r="D314" s="195" t="s">
        <v>255</v>
      </c>
      <c r="E314" s="196" t="s">
        <v>1</v>
      </c>
      <c r="F314" s="197" t="s">
        <v>494</v>
      </c>
      <c r="G314" s="13"/>
      <c r="H314" s="198">
        <v>-2.25</v>
      </c>
      <c r="I314" s="199"/>
      <c r="J314" s="13"/>
      <c r="K314" s="13"/>
      <c r="L314" s="194"/>
      <c r="M314" s="200"/>
      <c r="N314" s="201"/>
      <c r="O314" s="201"/>
      <c r="P314" s="201"/>
      <c r="Q314" s="201"/>
      <c r="R314" s="201"/>
      <c r="S314" s="201"/>
      <c r="T314" s="20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6" t="s">
        <v>255</v>
      </c>
      <c r="AU314" s="196" t="s">
        <v>87</v>
      </c>
      <c r="AV314" s="13" t="s">
        <v>87</v>
      </c>
      <c r="AW314" s="13" t="s">
        <v>33</v>
      </c>
      <c r="AX314" s="13" t="s">
        <v>77</v>
      </c>
      <c r="AY314" s="196" t="s">
        <v>245</v>
      </c>
    </row>
    <row r="315" s="13" customFormat="1">
      <c r="A315" s="13"/>
      <c r="B315" s="194"/>
      <c r="C315" s="13"/>
      <c r="D315" s="195" t="s">
        <v>255</v>
      </c>
      <c r="E315" s="196" t="s">
        <v>1</v>
      </c>
      <c r="F315" s="197" t="s">
        <v>495</v>
      </c>
      <c r="G315" s="13"/>
      <c r="H315" s="198">
        <v>-9.4049999999999994</v>
      </c>
      <c r="I315" s="199"/>
      <c r="J315" s="13"/>
      <c r="K315" s="13"/>
      <c r="L315" s="194"/>
      <c r="M315" s="200"/>
      <c r="N315" s="201"/>
      <c r="O315" s="201"/>
      <c r="P315" s="201"/>
      <c r="Q315" s="201"/>
      <c r="R315" s="201"/>
      <c r="S315" s="201"/>
      <c r="T315" s="20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6" t="s">
        <v>255</v>
      </c>
      <c r="AU315" s="196" t="s">
        <v>87</v>
      </c>
      <c r="AV315" s="13" t="s">
        <v>87</v>
      </c>
      <c r="AW315" s="13" t="s">
        <v>33</v>
      </c>
      <c r="AX315" s="13" t="s">
        <v>77</v>
      </c>
      <c r="AY315" s="196" t="s">
        <v>245</v>
      </c>
    </row>
    <row r="316" s="13" customFormat="1">
      <c r="A316" s="13"/>
      <c r="B316" s="194"/>
      <c r="C316" s="13"/>
      <c r="D316" s="195" t="s">
        <v>255</v>
      </c>
      <c r="E316" s="196" t="s">
        <v>1</v>
      </c>
      <c r="F316" s="197" t="s">
        <v>496</v>
      </c>
      <c r="G316" s="13"/>
      <c r="H316" s="198">
        <v>-10.890000000000001</v>
      </c>
      <c r="I316" s="199"/>
      <c r="J316" s="13"/>
      <c r="K316" s="13"/>
      <c r="L316" s="194"/>
      <c r="M316" s="200"/>
      <c r="N316" s="201"/>
      <c r="O316" s="201"/>
      <c r="P316" s="201"/>
      <c r="Q316" s="201"/>
      <c r="R316" s="201"/>
      <c r="S316" s="201"/>
      <c r="T316" s="20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6" t="s">
        <v>255</v>
      </c>
      <c r="AU316" s="196" t="s">
        <v>87</v>
      </c>
      <c r="AV316" s="13" t="s">
        <v>87</v>
      </c>
      <c r="AW316" s="13" t="s">
        <v>33</v>
      </c>
      <c r="AX316" s="13" t="s">
        <v>77</v>
      </c>
      <c r="AY316" s="196" t="s">
        <v>245</v>
      </c>
    </row>
    <row r="317" s="13" customFormat="1">
      <c r="A317" s="13"/>
      <c r="B317" s="194"/>
      <c r="C317" s="13"/>
      <c r="D317" s="195" t="s">
        <v>255</v>
      </c>
      <c r="E317" s="196" t="s">
        <v>1</v>
      </c>
      <c r="F317" s="197" t="s">
        <v>497</v>
      </c>
      <c r="G317" s="13"/>
      <c r="H317" s="198">
        <v>-16.649999999999999</v>
      </c>
      <c r="I317" s="199"/>
      <c r="J317" s="13"/>
      <c r="K317" s="13"/>
      <c r="L317" s="194"/>
      <c r="M317" s="200"/>
      <c r="N317" s="201"/>
      <c r="O317" s="201"/>
      <c r="P317" s="201"/>
      <c r="Q317" s="201"/>
      <c r="R317" s="201"/>
      <c r="S317" s="201"/>
      <c r="T317" s="20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6" t="s">
        <v>255</v>
      </c>
      <c r="AU317" s="196" t="s">
        <v>87</v>
      </c>
      <c r="AV317" s="13" t="s">
        <v>87</v>
      </c>
      <c r="AW317" s="13" t="s">
        <v>33</v>
      </c>
      <c r="AX317" s="13" t="s">
        <v>77</v>
      </c>
      <c r="AY317" s="196" t="s">
        <v>245</v>
      </c>
    </row>
    <row r="318" s="13" customFormat="1">
      <c r="A318" s="13"/>
      <c r="B318" s="194"/>
      <c r="C318" s="13"/>
      <c r="D318" s="195" t="s">
        <v>255</v>
      </c>
      <c r="E318" s="196" t="s">
        <v>1</v>
      </c>
      <c r="F318" s="197" t="s">
        <v>498</v>
      </c>
      <c r="G318" s="13"/>
      <c r="H318" s="198">
        <v>-7.1050000000000004</v>
      </c>
      <c r="I318" s="199"/>
      <c r="J318" s="13"/>
      <c r="K318" s="13"/>
      <c r="L318" s="194"/>
      <c r="M318" s="200"/>
      <c r="N318" s="201"/>
      <c r="O318" s="201"/>
      <c r="P318" s="201"/>
      <c r="Q318" s="201"/>
      <c r="R318" s="201"/>
      <c r="S318" s="201"/>
      <c r="T318" s="20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6" t="s">
        <v>255</v>
      </c>
      <c r="AU318" s="196" t="s">
        <v>87</v>
      </c>
      <c r="AV318" s="13" t="s">
        <v>87</v>
      </c>
      <c r="AW318" s="13" t="s">
        <v>33</v>
      </c>
      <c r="AX318" s="13" t="s">
        <v>77</v>
      </c>
      <c r="AY318" s="196" t="s">
        <v>245</v>
      </c>
    </row>
    <row r="319" s="13" customFormat="1">
      <c r="A319" s="13"/>
      <c r="B319" s="194"/>
      <c r="C319" s="13"/>
      <c r="D319" s="195" t="s">
        <v>255</v>
      </c>
      <c r="E319" s="196" t="s">
        <v>1</v>
      </c>
      <c r="F319" s="197" t="s">
        <v>499</v>
      </c>
      <c r="G319" s="13"/>
      <c r="H319" s="198">
        <v>-57.600000000000001</v>
      </c>
      <c r="I319" s="199"/>
      <c r="J319" s="13"/>
      <c r="K319" s="13"/>
      <c r="L319" s="194"/>
      <c r="M319" s="200"/>
      <c r="N319" s="201"/>
      <c r="O319" s="201"/>
      <c r="P319" s="201"/>
      <c r="Q319" s="201"/>
      <c r="R319" s="201"/>
      <c r="S319" s="201"/>
      <c r="T319" s="20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6" t="s">
        <v>255</v>
      </c>
      <c r="AU319" s="196" t="s">
        <v>87</v>
      </c>
      <c r="AV319" s="13" t="s">
        <v>87</v>
      </c>
      <c r="AW319" s="13" t="s">
        <v>33</v>
      </c>
      <c r="AX319" s="13" t="s">
        <v>77</v>
      </c>
      <c r="AY319" s="196" t="s">
        <v>245</v>
      </c>
    </row>
    <row r="320" s="13" customFormat="1">
      <c r="A320" s="13"/>
      <c r="B320" s="194"/>
      <c r="C320" s="13"/>
      <c r="D320" s="195" t="s">
        <v>255</v>
      </c>
      <c r="E320" s="196" t="s">
        <v>1</v>
      </c>
      <c r="F320" s="197" t="s">
        <v>500</v>
      </c>
      <c r="G320" s="13"/>
      <c r="H320" s="198">
        <v>-3.2799999999999998</v>
      </c>
      <c r="I320" s="199"/>
      <c r="J320" s="13"/>
      <c r="K320" s="13"/>
      <c r="L320" s="194"/>
      <c r="M320" s="200"/>
      <c r="N320" s="201"/>
      <c r="O320" s="201"/>
      <c r="P320" s="201"/>
      <c r="Q320" s="201"/>
      <c r="R320" s="201"/>
      <c r="S320" s="201"/>
      <c r="T320" s="20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6" t="s">
        <v>255</v>
      </c>
      <c r="AU320" s="196" t="s">
        <v>87</v>
      </c>
      <c r="AV320" s="13" t="s">
        <v>87</v>
      </c>
      <c r="AW320" s="13" t="s">
        <v>33</v>
      </c>
      <c r="AX320" s="13" t="s">
        <v>77</v>
      </c>
      <c r="AY320" s="196" t="s">
        <v>245</v>
      </c>
    </row>
    <row r="321" s="13" customFormat="1">
      <c r="A321" s="13"/>
      <c r="B321" s="194"/>
      <c r="C321" s="13"/>
      <c r="D321" s="195" t="s">
        <v>255</v>
      </c>
      <c r="E321" s="196" t="s">
        <v>1</v>
      </c>
      <c r="F321" s="197" t="s">
        <v>501</v>
      </c>
      <c r="G321" s="13"/>
      <c r="H321" s="198">
        <v>-2.8799999999999999</v>
      </c>
      <c r="I321" s="199"/>
      <c r="J321" s="13"/>
      <c r="K321" s="13"/>
      <c r="L321" s="194"/>
      <c r="M321" s="200"/>
      <c r="N321" s="201"/>
      <c r="O321" s="201"/>
      <c r="P321" s="201"/>
      <c r="Q321" s="201"/>
      <c r="R321" s="201"/>
      <c r="S321" s="201"/>
      <c r="T321" s="20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6" t="s">
        <v>255</v>
      </c>
      <c r="AU321" s="196" t="s">
        <v>87</v>
      </c>
      <c r="AV321" s="13" t="s">
        <v>87</v>
      </c>
      <c r="AW321" s="13" t="s">
        <v>33</v>
      </c>
      <c r="AX321" s="13" t="s">
        <v>77</v>
      </c>
      <c r="AY321" s="196" t="s">
        <v>245</v>
      </c>
    </row>
    <row r="322" s="13" customFormat="1">
      <c r="A322" s="13"/>
      <c r="B322" s="194"/>
      <c r="C322" s="13"/>
      <c r="D322" s="195" t="s">
        <v>255</v>
      </c>
      <c r="E322" s="196" t="s">
        <v>1</v>
      </c>
      <c r="F322" s="197" t="s">
        <v>502</v>
      </c>
      <c r="G322" s="13"/>
      <c r="H322" s="198">
        <v>-33.32</v>
      </c>
      <c r="I322" s="199"/>
      <c r="J322" s="13"/>
      <c r="K322" s="13"/>
      <c r="L322" s="194"/>
      <c r="M322" s="200"/>
      <c r="N322" s="201"/>
      <c r="O322" s="201"/>
      <c r="P322" s="201"/>
      <c r="Q322" s="201"/>
      <c r="R322" s="201"/>
      <c r="S322" s="201"/>
      <c r="T322" s="20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6" t="s">
        <v>255</v>
      </c>
      <c r="AU322" s="196" t="s">
        <v>87</v>
      </c>
      <c r="AV322" s="13" t="s">
        <v>87</v>
      </c>
      <c r="AW322" s="13" t="s">
        <v>33</v>
      </c>
      <c r="AX322" s="13" t="s">
        <v>77</v>
      </c>
      <c r="AY322" s="196" t="s">
        <v>245</v>
      </c>
    </row>
    <row r="323" s="13" customFormat="1">
      <c r="A323" s="13"/>
      <c r="B323" s="194"/>
      <c r="C323" s="13"/>
      <c r="D323" s="195" t="s">
        <v>255</v>
      </c>
      <c r="E323" s="196" t="s">
        <v>1</v>
      </c>
      <c r="F323" s="197" t="s">
        <v>503</v>
      </c>
      <c r="G323" s="13"/>
      <c r="H323" s="198">
        <v>-30.719999999999999</v>
      </c>
      <c r="I323" s="199"/>
      <c r="J323" s="13"/>
      <c r="K323" s="13"/>
      <c r="L323" s="194"/>
      <c r="M323" s="200"/>
      <c r="N323" s="201"/>
      <c r="O323" s="201"/>
      <c r="P323" s="201"/>
      <c r="Q323" s="201"/>
      <c r="R323" s="201"/>
      <c r="S323" s="201"/>
      <c r="T323" s="20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6" t="s">
        <v>255</v>
      </c>
      <c r="AU323" s="196" t="s">
        <v>87</v>
      </c>
      <c r="AV323" s="13" t="s">
        <v>87</v>
      </c>
      <c r="AW323" s="13" t="s">
        <v>33</v>
      </c>
      <c r="AX323" s="13" t="s">
        <v>77</v>
      </c>
      <c r="AY323" s="196" t="s">
        <v>245</v>
      </c>
    </row>
    <row r="324" s="13" customFormat="1">
      <c r="A324" s="13"/>
      <c r="B324" s="194"/>
      <c r="C324" s="13"/>
      <c r="D324" s="195" t="s">
        <v>255</v>
      </c>
      <c r="E324" s="196" t="s">
        <v>1</v>
      </c>
      <c r="F324" s="197" t="s">
        <v>504</v>
      </c>
      <c r="G324" s="13"/>
      <c r="H324" s="198">
        <v>-7.2000000000000002</v>
      </c>
      <c r="I324" s="199"/>
      <c r="J324" s="13"/>
      <c r="K324" s="13"/>
      <c r="L324" s="194"/>
      <c r="M324" s="200"/>
      <c r="N324" s="201"/>
      <c r="O324" s="201"/>
      <c r="P324" s="201"/>
      <c r="Q324" s="201"/>
      <c r="R324" s="201"/>
      <c r="S324" s="201"/>
      <c r="T324" s="20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6" t="s">
        <v>255</v>
      </c>
      <c r="AU324" s="196" t="s">
        <v>87</v>
      </c>
      <c r="AV324" s="13" t="s">
        <v>87</v>
      </c>
      <c r="AW324" s="13" t="s">
        <v>33</v>
      </c>
      <c r="AX324" s="13" t="s">
        <v>77</v>
      </c>
      <c r="AY324" s="196" t="s">
        <v>245</v>
      </c>
    </row>
    <row r="325" s="13" customFormat="1">
      <c r="A325" s="13"/>
      <c r="B325" s="194"/>
      <c r="C325" s="13"/>
      <c r="D325" s="195" t="s">
        <v>255</v>
      </c>
      <c r="E325" s="196" t="s">
        <v>1</v>
      </c>
      <c r="F325" s="197" t="s">
        <v>505</v>
      </c>
      <c r="G325" s="13"/>
      <c r="H325" s="198">
        <v>-4.6799999999999997</v>
      </c>
      <c r="I325" s="199"/>
      <c r="J325" s="13"/>
      <c r="K325" s="13"/>
      <c r="L325" s="194"/>
      <c r="M325" s="200"/>
      <c r="N325" s="201"/>
      <c r="O325" s="201"/>
      <c r="P325" s="201"/>
      <c r="Q325" s="201"/>
      <c r="R325" s="201"/>
      <c r="S325" s="201"/>
      <c r="T325" s="20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6" t="s">
        <v>255</v>
      </c>
      <c r="AU325" s="196" t="s">
        <v>87</v>
      </c>
      <c r="AV325" s="13" t="s">
        <v>87</v>
      </c>
      <c r="AW325" s="13" t="s">
        <v>33</v>
      </c>
      <c r="AX325" s="13" t="s">
        <v>77</v>
      </c>
      <c r="AY325" s="196" t="s">
        <v>245</v>
      </c>
    </row>
    <row r="326" s="13" customFormat="1">
      <c r="A326" s="13"/>
      <c r="B326" s="194"/>
      <c r="C326" s="13"/>
      <c r="D326" s="195" t="s">
        <v>255</v>
      </c>
      <c r="E326" s="196" t="s">
        <v>1</v>
      </c>
      <c r="F326" s="197" t="s">
        <v>506</v>
      </c>
      <c r="G326" s="13"/>
      <c r="H326" s="198">
        <v>-0.29999999999999999</v>
      </c>
      <c r="I326" s="199"/>
      <c r="J326" s="13"/>
      <c r="K326" s="13"/>
      <c r="L326" s="194"/>
      <c r="M326" s="200"/>
      <c r="N326" s="201"/>
      <c r="O326" s="201"/>
      <c r="P326" s="201"/>
      <c r="Q326" s="201"/>
      <c r="R326" s="201"/>
      <c r="S326" s="201"/>
      <c r="T326" s="20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6" t="s">
        <v>255</v>
      </c>
      <c r="AU326" s="196" t="s">
        <v>87</v>
      </c>
      <c r="AV326" s="13" t="s">
        <v>87</v>
      </c>
      <c r="AW326" s="13" t="s">
        <v>33</v>
      </c>
      <c r="AX326" s="13" t="s">
        <v>77</v>
      </c>
      <c r="AY326" s="196" t="s">
        <v>245</v>
      </c>
    </row>
    <row r="327" s="14" customFormat="1">
      <c r="A327" s="14"/>
      <c r="B327" s="203"/>
      <c r="C327" s="14"/>
      <c r="D327" s="195" t="s">
        <v>255</v>
      </c>
      <c r="E327" s="204" t="s">
        <v>141</v>
      </c>
      <c r="F327" s="205" t="s">
        <v>260</v>
      </c>
      <c r="G327" s="14"/>
      <c r="H327" s="206">
        <v>635.85299999999995</v>
      </c>
      <c r="I327" s="207"/>
      <c r="J327" s="14"/>
      <c r="K327" s="14"/>
      <c r="L327" s="203"/>
      <c r="M327" s="208"/>
      <c r="N327" s="209"/>
      <c r="O327" s="209"/>
      <c r="P327" s="209"/>
      <c r="Q327" s="209"/>
      <c r="R327" s="209"/>
      <c r="S327" s="209"/>
      <c r="T327" s="21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4" t="s">
        <v>255</v>
      </c>
      <c r="AU327" s="204" t="s">
        <v>87</v>
      </c>
      <c r="AV327" s="14" t="s">
        <v>246</v>
      </c>
      <c r="AW327" s="14" t="s">
        <v>33</v>
      </c>
      <c r="AX327" s="14" t="s">
        <v>8</v>
      </c>
      <c r="AY327" s="204" t="s">
        <v>245</v>
      </c>
    </row>
    <row r="328" s="2" customFormat="1" ht="24.15" customHeight="1">
      <c r="A328" s="37"/>
      <c r="B328" s="180"/>
      <c r="C328" s="219" t="s">
        <v>507</v>
      </c>
      <c r="D328" s="219" t="s">
        <v>377</v>
      </c>
      <c r="E328" s="220" t="s">
        <v>508</v>
      </c>
      <c r="F328" s="221" t="s">
        <v>509</v>
      </c>
      <c r="G328" s="222" t="s">
        <v>263</v>
      </c>
      <c r="H328" s="223">
        <v>667.64599999999996</v>
      </c>
      <c r="I328" s="224"/>
      <c r="J328" s="225">
        <f>ROUND(I328*H328,0)</f>
        <v>0</v>
      </c>
      <c r="K328" s="221" t="s">
        <v>264</v>
      </c>
      <c r="L328" s="226"/>
      <c r="M328" s="227" t="s">
        <v>1</v>
      </c>
      <c r="N328" s="228" t="s">
        <v>43</v>
      </c>
      <c r="O328" s="76"/>
      <c r="P328" s="190">
        <f>O328*H328</f>
        <v>0</v>
      </c>
      <c r="Q328" s="190">
        <v>0.0015</v>
      </c>
      <c r="R328" s="190">
        <f>Q328*H328</f>
        <v>1.0014689999999999</v>
      </c>
      <c r="S328" s="190">
        <v>0</v>
      </c>
      <c r="T328" s="19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2" t="s">
        <v>295</v>
      </c>
      <c r="AT328" s="192" t="s">
        <v>377</v>
      </c>
      <c r="AU328" s="192" t="s">
        <v>87</v>
      </c>
      <c r="AY328" s="18" t="s">
        <v>245</v>
      </c>
      <c r="BE328" s="193">
        <f>IF(N328="základní",J328,0)</f>
        <v>0</v>
      </c>
      <c r="BF328" s="193">
        <f>IF(N328="snížená",J328,0)</f>
        <v>0</v>
      </c>
      <c r="BG328" s="193">
        <f>IF(N328="zákl. přenesená",J328,0)</f>
        <v>0</v>
      </c>
      <c r="BH328" s="193">
        <f>IF(N328="sníž. přenesená",J328,0)</f>
        <v>0</v>
      </c>
      <c r="BI328" s="193">
        <f>IF(N328="nulová",J328,0)</f>
        <v>0</v>
      </c>
      <c r="BJ328" s="18" t="s">
        <v>87</v>
      </c>
      <c r="BK328" s="193">
        <f>ROUND(I328*H328,0)</f>
        <v>0</v>
      </c>
      <c r="BL328" s="18" t="s">
        <v>253</v>
      </c>
      <c r="BM328" s="192" t="s">
        <v>510</v>
      </c>
    </row>
    <row r="329" s="13" customFormat="1">
      <c r="A329" s="13"/>
      <c r="B329" s="194"/>
      <c r="C329" s="13"/>
      <c r="D329" s="195" t="s">
        <v>255</v>
      </c>
      <c r="E329" s="196" t="s">
        <v>1</v>
      </c>
      <c r="F329" s="197" t="s">
        <v>511</v>
      </c>
      <c r="G329" s="13"/>
      <c r="H329" s="198">
        <v>667.64599999999996</v>
      </c>
      <c r="I329" s="199"/>
      <c r="J329" s="13"/>
      <c r="K329" s="13"/>
      <c r="L329" s="194"/>
      <c r="M329" s="200"/>
      <c r="N329" s="201"/>
      <c r="O329" s="201"/>
      <c r="P329" s="201"/>
      <c r="Q329" s="201"/>
      <c r="R329" s="201"/>
      <c r="S329" s="201"/>
      <c r="T329" s="20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6" t="s">
        <v>255</v>
      </c>
      <c r="AU329" s="196" t="s">
        <v>87</v>
      </c>
      <c r="AV329" s="13" t="s">
        <v>87</v>
      </c>
      <c r="AW329" s="13" t="s">
        <v>33</v>
      </c>
      <c r="AX329" s="13" t="s">
        <v>8</v>
      </c>
      <c r="AY329" s="196" t="s">
        <v>245</v>
      </c>
    </row>
    <row r="330" s="2" customFormat="1" ht="24.15" customHeight="1">
      <c r="A330" s="37"/>
      <c r="B330" s="180"/>
      <c r="C330" s="181" t="s">
        <v>512</v>
      </c>
      <c r="D330" s="181" t="s">
        <v>248</v>
      </c>
      <c r="E330" s="182" t="s">
        <v>513</v>
      </c>
      <c r="F330" s="183" t="s">
        <v>514</v>
      </c>
      <c r="G330" s="184" t="s">
        <v>515</v>
      </c>
      <c r="H330" s="185">
        <v>494.25999999999999</v>
      </c>
      <c r="I330" s="186"/>
      <c r="J330" s="187">
        <f>ROUND(I330*H330,0)</f>
        <v>0</v>
      </c>
      <c r="K330" s="183" t="s">
        <v>252</v>
      </c>
      <c r="L330" s="38"/>
      <c r="M330" s="188" t="s">
        <v>1</v>
      </c>
      <c r="N330" s="189" t="s">
        <v>43</v>
      </c>
      <c r="O330" s="76"/>
      <c r="P330" s="190">
        <f>O330*H330</f>
        <v>0</v>
      </c>
      <c r="Q330" s="190">
        <v>0.0033899999999999998</v>
      </c>
      <c r="R330" s="190">
        <f>Q330*H330</f>
        <v>1.6755414</v>
      </c>
      <c r="S330" s="190">
        <v>0</v>
      </c>
      <c r="T330" s="19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2" t="s">
        <v>253</v>
      </c>
      <c r="AT330" s="192" t="s">
        <v>248</v>
      </c>
      <c r="AU330" s="192" t="s">
        <v>87</v>
      </c>
      <c r="AY330" s="18" t="s">
        <v>245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8" t="s">
        <v>87</v>
      </c>
      <c r="BK330" s="193">
        <f>ROUND(I330*H330,0)</f>
        <v>0</v>
      </c>
      <c r="BL330" s="18" t="s">
        <v>253</v>
      </c>
      <c r="BM330" s="192" t="s">
        <v>516</v>
      </c>
    </row>
    <row r="331" s="13" customFormat="1">
      <c r="A331" s="13"/>
      <c r="B331" s="194"/>
      <c r="C331" s="13"/>
      <c r="D331" s="195" t="s">
        <v>255</v>
      </c>
      <c r="E331" s="196" t="s">
        <v>1</v>
      </c>
      <c r="F331" s="197" t="s">
        <v>517</v>
      </c>
      <c r="G331" s="13"/>
      <c r="H331" s="198">
        <v>5.2000000000000002</v>
      </c>
      <c r="I331" s="199"/>
      <c r="J331" s="13"/>
      <c r="K331" s="13"/>
      <c r="L331" s="194"/>
      <c r="M331" s="200"/>
      <c r="N331" s="201"/>
      <c r="O331" s="201"/>
      <c r="P331" s="201"/>
      <c r="Q331" s="201"/>
      <c r="R331" s="201"/>
      <c r="S331" s="201"/>
      <c r="T331" s="20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6" t="s">
        <v>255</v>
      </c>
      <c r="AU331" s="196" t="s">
        <v>87</v>
      </c>
      <c r="AV331" s="13" t="s">
        <v>87</v>
      </c>
      <c r="AW331" s="13" t="s">
        <v>33</v>
      </c>
      <c r="AX331" s="13" t="s">
        <v>77</v>
      </c>
      <c r="AY331" s="196" t="s">
        <v>245</v>
      </c>
    </row>
    <row r="332" s="13" customFormat="1">
      <c r="A332" s="13"/>
      <c r="B332" s="194"/>
      <c r="C332" s="13"/>
      <c r="D332" s="195" t="s">
        <v>255</v>
      </c>
      <c r="E332" s="196" t="s">
        <v>1</v>
      </c>
      <c r="F332" s="197" t="s">
        <v>518</v>
      </c>
      <c r="G332" s="13"/>
      <c r="H332" s="198">
        <v>6.2999999999999998</v>
      </c>
      <c r="I332" s="199"/>
      <c r="J332" s="13"/>
      <c r="K332" s="13"/>
      <c r="L332" s="194"/>
      <c r="M332" s="200"/>
      <c r="N332" s="201"/>
      <c r="O332" s="201"/>
      <c r="P332" s="201"/>
      <c r="Q332" s="201"/>
      <c r="R332" s="201"/>
      <c r="S332" s="201"/>
      <c r="T332" s="20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6" t="s">
        <v>255</v>
      </c>
      <c r="AU332" s="196" t="s">
        <v>87</v>
      </c>
      <c r="AV332" s="13" t="s">
        <v>87</v>
      </c>
      <c r="AW332" s="13" t="s">
        <v>33</v>
      </c>
      <c r="AX332" s="13" t="s">
        <v>77</v>
      </c>
      <c r="AY332" s="196" t="s">
        <v>245</v>
      </c>
    </row>
    <row r="333" s="13" customFormat="1">
      <c r="A333" s="13"/>
      <c r="B333" s="194"/>
      <c r="C333" s="13"/>
      <c r="D333" s="195" t="s">
        <v>255</v>
      </c>
      <c r="E333" s="196" t="s">
        <v>1</v>
      </c>
      <c r="F333" s="197" t="s">
        <v>519</v>
      </c>
      <c r="G333" s="13"/>
      <c r="H333" s="198">
        <v>17.84</v>
      </c>
      <c r="I333" s="199"/>
      <c r="J333" s="13"/>
      <c r="K333" s="13"/>
      <c r="L333" s="194"/>
      <c r="M333" s="200"/>
      <c r="N333" s="201"/>
      <c r="O333" s="201"/>
      <c r="P333" s="201"/>
      <c r="Q333" s="201"/>
      <c r="R333" s="201"/>
      <c r="S333" s="201"/>
      <c r="T333" s="20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6" t="s">
        <v>255</v>
      </c>
      <c r="AU333" s="196" t="s">
        <v>87</v>
      </c>
      <c r="AV333" s="13" t="s">
        <v>87</v>
      </c>
      <c r="AW333" s="13" t="s">
        <v>33</v>
      </c>
      <c r="AX333" s="13" t="s">
        <v>77</v>
      </c>
      <c r="AY333" s="196" t="s">
        <v>245</v>
      </c>
    </row>
    <row r="334" s="13" customFormat="1">
      <c r="A334" s="13"/>
      <c r="B334" s="194"/>
      <c r="C334" s="13"/>
      <c r="D334" s="195" t="s">
        <v>255</v>
      </c>
      <c r="E334" s="196" t="s">
        <v>1</v>
      </c>
      <c r="F334" s="197" t="s">
        <v>520</v>
      </c>
      <c r="G334" s="13"/>
      <c r="H334" s="198">
        <v>17.52</v>
      </c>
      <c r="I334" s="199"/>
      <c r="J334" s="13"/>
      <c r="K334" s="13"/>
      <c r="L334" s="194"/>
      <c r="M334" s="200"/>
      <c r="N334" s="201"/>
      <c r="O334" s="201"/>
      <c r="P334" s="201"/>
      <c r="Q334" s="201"/>
      <c r="R334" s="201"/>
      <c r="S334" s="201"/>
      <c r="T334" s="20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6" t="s">
        <v>255</v>
      </c>
      <c r="AU334" s="196" t="s">
        <v>87</v>
      </c>
      <c r="AV334" s="13" t="s">
        <v>87</v>
      </c>
      <c r="AW334" s="13" t="s">
        <v>33</v>
      </c>
      <c r="AX334" s="13" t="s">
        <v>77</v>
      </c>
      <c r="AY334" s="196" t="s">
        <v>245</v>
      </c>
    </row>
    <row r="335" s="13" customFormat="1">
      <c r="A335" s="13"/>
      <c r="B335" s="194"/>
      <c r="C335" s="13"/>
      <c r="D335" s="195" t="s">
        <v>255</v>
      </c>
      <c r="E335" s="196" t="s">
        <v>1</v>
      </c>
      <c r="F335" s="197" t="s">
        <v>521</v>
      </c>
      <c r="G335" s="13"/>
      <c r="H335" s="198">
        <v>29.100000000000001</v>
      </c>
      <c r="I335" s="199"/>
      <c r="J335" s="13"/>
      <c r="K335" s="13"/>
      <c r="L335" s="194"/>
      <c r="M335" s="200"/>
      <c r="N335" s="201"/>
      <c r="O335" s="201"/>
      <c r="P335" s="201"/>
      <c r="Q335" s="201"/>
      <c r="R335" s="201"/>
      <c r="S335" s="201"/>
      <c r="T335" s="20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6" t="s">
        <v>255</v>
      </c>
      <c r="AU335" s="196" t="s">
        <v>87</v>
      </c>
      <c r="AV335" s="13" t="s">
        <v>87</v>
      </c>
      <c r="AW335" s="13" t="s">
        <v>33</v>
      </c>
      <c r="AX335" s="13" t="s">
        <v>77</v>
      </c>
      <c r="AY335" s="196" t="s">
        <v>245</v>
      </c>
    </row>
    <row r="336" s="13" customFormat="1">
      <c r="A336" s="13"/>
      <c r="B336" s="194"/>
      <c r="C336" s="13"/>
      <c r="D336" s="195" t="s">
        <v>255</v>
      </c>
      <c r="E336" s="196" t="s">
        <v>1</v>
      </c>
      <c r="F336" s="197" t="s">
        <v>522</v>
      </c>
      <c r="G336" s="13"/>
      <c r="H336" s="198">
        <v>15.6</v>
      </c>
      <c r="I336" s="199"/>
      <c r="J336" s="13"/>
      <c r="K336" s="13"/>
      <c r="L336" s="194"/>
      <c r="M336" s="200"/>
      <c r="N336" s="201"/>
      <c r="O336" s="201"/>
      <c r="P336" s="201"/>
      <c r="Q336" s="201"/>
      <c r="R336" s="201"/>
      <c r="S336" s="201"/>
      <c r="T336" s="20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6" t="s">
        <v>255</v>
      </c>
      <c r="AU336" s="196" t="s">
        <v>87</v>
      </c>
      <c r="AV336" s="13" t="s">
        <v>87</v>
      </c>
      <c r="AW336" s="13" t="s">
        <v>33</v>
      </c>
      <c r="AX336" s="13" t="s">
        <v>77</v>
      </c>
      <c r="AY336" s="196" t="s">
        <v>245</v>
      </c>
    </row>
    <row r="337" s="13" customFormat="1">
      <c r="A337" s="13"/>
      <c r="B337" s="194"/>
      <c r="C337" s="13"/>
      <c r="D337" s="195" t="s">
        <v>255</v>
      </c>
      <c r="E337" s="196" t="s">
        <v>1</v>
      </c>
      <c r="F337" s="197" t="s">
        <v>523</v>
      </c>
      <c r="G337" s="13"/>
      <c r="H337" s="198">
        <v>148.80000000000001</v>
      </c>
      <c r="I337" s="199"/>
      <c r="J337" s="13"/>
      <c r="K337" s="13"/>
      <c r="L337" s="194"/>
      <c r="M337" s="200"/>
      <c r="N337" s="201"/>
      <c r="O337" s="201"/>
      <c r="P337" s="201"/>
      <c r="Q337" s="201"/>
      <c r="R337" s="201"/>
      <c r="S337" s="201"/>
      <c r="T337" s="20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6" t="s">
        <v>255</v>
      </c>
      <c r="AU337" s="196" t="s">
        <v>87</v>
      </c>
      <c r="AV337" s="13" t="s">
        <v>87</v>
      </c>
      <c r="AW337" s="13" t="s">
        <v>33</v>
      </c>
      <c r="AX337" s="13" t="s">
        <v>77</v>
      </c>
      <c r="AY337" s="196" t="s">
        <v>245</v>
      </c>
    </row>
    <row r="338" s="13" customFormat="1">
      <c r="A338" s="13"/>
      <c r="B338" s="194"/>
      <c r="C338" s="13"/>
      <c r="D338" s="195" t="s">
        <v>255</v>
      </c>
      <c r="E338" s="196" t="s">
        <v>1</v>
      </c>
      <c r="F338" s="197" t="s">
        <v>524</v>
      </c>
      <c r="G338" s="13"/>
      <c r="H338" s="198">
        <v>7.2999999999999998</v>
      </c>
      <c r="I338" s="199"/>
      <c r="J338" s="13"/>
      <c r="K338" s="13"/>
      <c r="L338" s="194"/>
      <c r="M338" s="200"/>
      <c r="N338" s="201"/>
      <c r="O338" s="201"/>
      <c r="P338" s="201"/>
      <c r="Q338" s="201"/>
      <c r="R338" s="201"/>
      <c r="S338" s="201"/>
      <c r="T338" s="20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6" t="s">
        <v>255</v>
      </c>
      <c r="AU338" s="196" t="s">
        <v>87</v>
      </c>
      <c r="AV338" s="13" t="s">
        <v>87</v>
      </c>
      <c r="AW338" s="13" t="s">
        <v>33</v>
      </c>
      <c r="AX338" s="13" t="s">
        <v>77</v>
      </c>
      <c r="AY338" s="196" t="s">
        <v>245</v>
      </c>
    </row>
    <row r="339" s="13" customFormat="1">
      <c r="A339" s="13"/>
      <c r="B339" s="194"/>
      <c r="C339" s="13"/>
      <c r="D339" s="195" t="s">
        <v>255</v>
      </c>
      <c r="E339" s="196" t="s">
        <v>1</v>
      </c>
      <c r="F339" s="197" t="s">
        <v>525</v>
      </c>
      <c r="G339" s="13"/>
      <c r="H339" s="198">
        <v>10</v>
      </c>
      <c r="I339" s="199"/>
      <c r="J339" s="13"/>
      <c r="K339" s="13"/>
      <c r="L339" s="194"/>
      <c r="M339" s="200"/>
      <c r="N339" s="201"/>
      <c r="O339" s="201"/>
      <c r="P339" s="201"/>
      <c r="Q339" s="201"/>
      <c r="R339" s="201"/>
      <c r="S339" s="201"/>
      <c r="T339" s="20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6" t="s">
        <v>255</v>
      </c>
      <c r="AU339" s="196" t="s">
        <v>87</v>
      </c>
      <c r="AV339" s="13" t="s">
        <v>87</v>
      </c>
      <c r="AW339" s="13" t="s">
        <v>33</v>
      </c>
      <c r="AX339" s="13" t="s">
        <v>77</v>
      </c>
      <c r="AY339" s="196" t="s">
        <v>245</v>
      </c>
    </row>
    <row r="340" s="13" customFormat="1">
      <c r="A340" s="13"/>
      <c r="B340" s="194"/>
      <c r="C340" s="13"/>
      <c r="D340" s="195" t="s">
        <v>255</v>
      </c>
      <c r="E340" s="196" t="s">
        <v>1</v>
      </c>
      <c r="F340" s="197" t="s">
        <v>526</v>
      </c>
      <c r="G340" s="13"/>
      <c r="H340" s="198">
        <v>105.59999999999999</v>
      </c>
      <c r="I340" s="199"/>
      <c r="J340" s="13"/>
      <c r="K340" s="13"/>
      <c r="L340" s="194"/>
      <c r="M340" s="200"/>
      <c r="N340" s="201"/>
      <c r="O340" s="201"/>
      <c r="P340" s="201"/>
      <c r="Q340" s="201"/>
      <c r="R340" s="201"/>
      <c r="S340" s="201"/>
      <c r="T340" s="20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6" t="s">
        <v>255</v>
      </c>
      <c r="AU340" s="196" t="s">
        <v>87</v>
      </c>
      <c r="AV340" s="13" t="s">
        <v>87</v>
      </c>
      <c r="AW340" s="13" t="s">
        <v>33</v>
      </c>
      <c r="AX340" s="13" t="s">
        <v>77</v>
      </c>
      <c r="AY340" s="196" t="s">
        <v>245</v>
      </c>
    </row>
    <row r="341" s="13" customFormat="1">
      <c r="A341" s="13"/>
      <c r="B341" s="194"/>
      <c r="C341" s="13"/>
      <c r="D341" s="195" t="s">
        <v>255</v>
      </c>
      <c r="E341" s="196" t="s">
        <v>1</v>
      </c>
      <c r="F341" s="197" t="s">
        <v>527</v>
      </c>
      <c r="G341" s="13"/>
      <c r="H341" s="198">
        <v>89.599999999999994</v>
      </c>
      <c r="I341" s="199"/>
      <c r="J341" s="13"/>
      <c r="K341" s="13"/>
      <c r="L341" s="194"/>
      <c r="M341" s="200"/>
      <c r="N341" s="201"/>
      <c r="O341" s="201"/>
      <c r="P341" s="201"/>
      <c r="Q341" s="201"/>
      <c r="R341" s="201"/>
      <c r="S341" s="201"/>
      <c r="T341" s="20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6" t="s">
        <v>255</v>
      </c>
      <c r="AU341" s="196" t="s">
        <v>87</v>
      </c>
      <c r="AV341" s="13" t="s">
        <v>87</v>
      </c>
      <c r="AW341" s="13" t="s">
        <v>33</v>
      </c>
      <c r="AX341" s="13" t="s">
        <v>77</v>
      </c>
      <c r="AY341" s="196" t="s">
        <v>245</v>
      </c>
    </row>
    <row r="342" s="13" customFormat="1">
      <c r="A342" s="13"/>
      <c r="B342" s="194"/>
      <c r="C342" s="13"/>
      <c r="D342" s="195" t="s">
        <v>255</v>
      </c>
      <c r="E342" s="196" t="s">
        <v>1</v>
      </c>
      <c r="F342" s="197" t="s">
        <v>528</v>
      </c>
      <c r="G342" s="13"/>
      <c r="H342" s="198">
        <v>21.600000000000001</v>
      </c>
      <c r="I342" s="199"/>
      <c r="J342" s="13"/>
      <c r="K342" s="13"/>
      <c r="L342" s="194"/>
      <c r="M342" s="200"/>
      <c r="N342" s="201"/>
      <c r="O342" s="201"/>
      <c r="P342" s="201"/>
      <c r="Q342" s="201"/>
      <c r="R342" s="201"/>
      <c r="S342" s="201"/>
      <c r="T342" s="20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6" t="s">
        <v>255</v>
      </c>
      <c r="AU342" s="196" t="s">
        <v>87</v>
      </c>
      <c r="AV342" s="13" t="s">
        <v>87</v>
      </c>
      <c r="AW342" s="13" t="s">
        <v>33</v>
      </c>
      <c r="AX342" s="13" t="s">
        <v>77</v>
      </c>
      <c r="AY342" s="196" t="s">
        <v>245</v>
      </c>
    </row>
    <row r="343" s="13" customFormat="1">
      <c r="A343" s="13"/>
      <c r="B343" s="194"/>
      <c r="C343" s="13"/>
      <c r="D343" s="195" t="s">
        <v>255</v>
      </c>
      <c r="E343" s="196" t="s">
        <v>1</v>
      </c>
      <c r="F343" s="197" t="s">
        <v>529</v>
      </c>
      <c r="G343" s="13"/>
      <c r="H343" s="198">
        <v>17.600000000000001</v>
      </c>
      <c r="I343" s="199"/>
      <c r="J343" s="13"/>
      <c r="K343" s="13"/>
      <c r="L343" s="194"/>
      <c r="M343" s="200"/>
      <c r="N343" s="201"/>
      <c r="O343" s="201"/>
      <c r="P343" s="201"/>
      <c r="Q343" s="201"/>
      <c r="R343" s="201"/>
      <c r="S343" s="201"/>
      <c r="T343" s="20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6" t="s">
        <v>255</v>
      </c>
      <c r="AU343" s="196" t="s">
        <v>87</v>
      </c>
      <c r="AV343" s="13" t="s">
        <v>87</v>
      </c>
      <c r="AW343" s="13" t="s">
        <v>33</v>
      </c>
      <c r="AX343" s="13" t="s">
        <v>77</v>
      </c>
      <c r="AY343" s="196" t="s">
        <v>245</v>
      </c>
    </row>
    <row r="344" s="13" customFormat="1">
      <c r="A344" s="13"/>
      <c r="B344" s="194"/>
      <c r="C344" s="13"/>
      <c r="D344" s="195" t="s">
        <v>255</v>
      </c>
      <c r="E344" s="196" t="s">
        <v>1</v>
      </c>
      <c r="F344" s="197" t="s">
        <v>530</v>
      </c>
      <c r="G344" s="13"/>
      <c r="H344" s="198">
        <v>2.2000000000000002</v>
      </c>
      <c r="I344" s="199"/>
      <c r="J344" s="13"/>
      <c r="K344" s="13"/>
      <c r="L344" s="194"/>
      <c r="M344" s="200"/>
      <c r="N344" s="201"/>
      <c r="O344" s="201"/>
      <c r="P344" s="201"/>
      <c r="Q344" s="201"/>
      <c r="R344" s="201"/>
      <c r="S344" s="201"/>
      <c r="T344" s="20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6" t="s">
        <v>255</v>
      </c>
      <c r="AU344" s="196" t="s">
        <v>87</v>
      </c>
      <c r="AV344" s="13" t="s">
        <v>87</v>
      </c>
      <c r="AW344" s="13" t="s">
        <v>33</v>
      </c>
      <c r="AX344" s="13" t="s">
        <v>77</v>
      </c>
      <c r="AY344" s="196" t="s">
        <v>245</v>
      </c>
    </row>
    <row r="345" s="14" customFormat="1">
      <c r="A345" s="14"/>
      <c r="B345" s="203"/>
      <c r="C345" s="14"/>
      <c r="D345" s="195" t="s">
        <v>255</v>
      </c>
      <c r="E345" s="204" t="s">
        <v>147</v>
      </c>
      <c r="F345" s="205" t="s">
        <v>260</v>
      </c>
      <c r="G345" s="14"/>
      <c r="H345" s="206">
        <v>494.25999999999999</v>
      </c>
      <c r="I345" s="207"/>
      <c r="J345" s="14"/>
      <c r="K345" s="14"/>
      <c r="L345" s="203"/>
      <c r="M345" s="208"/>
      <c r="N345" s="209"/>
      <c r="O345" s="209"/>
      <c r="P345" s="209"/>
      <c r="Q345" s="209"/>
      <c r="R345" s="209"/>
      <c r="S345" s="209"/>
      <c r="T345" s="21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4" t="s">
        <v>255</v>
      </c>
      <c r="AU345" s="204" t="s">
        <v>87</v>
      </c>
      <c r="AV345" s="14" t="s">
        <v>246</v>
      </c>
      <c r="AW345" s="14" t="s">
        <v>33</v>
      </c>
      <c r="AX345" s="14" t="s">
        <v>8</v>
      </c>
      <c r="AY345" s="204" t="s">
        <v>245</v>
      </c>
    </row>
    <row r="346" s="2" customFormat="1" ht="24.15" customHeight="1">
      <c r="A346" s="37"/>
      <c r="B346" s="180"/>
      <c r="C346" s="219" t="s">
        <v>531</v>
      </c>
      <c r="D346" s="219" t="s">
        <v>377</v>
      </c>
      <c r="E346" s="220" t="s">
        <v>532</v>
      </c>
      <c r="F346" s="221" t="s">
        <v>533</v>
      </c>
      <c r="G346" s="222" t="s">
        <v>263</v>
      </c>
      <c r="H346" s="223">
        <v>155.69200000000001</v>
      </c>
      <c r="I346" s="224"/>
      <c r="J346" s="225">
        <f>ROUND(I346*H346,0)</f>
        <v>0</v>
      </c>
      <c r="K346" s="221" t="s">
        <v>264</v>
      </c>
      <c r="L346" s="226"/>
      <c r="M346" s="227" t="s">
        <v>1</v>
      </c>
      <c r="N346" s="228" t="s">
        <v>43</v>
      </c>
      <c r="O346" s="76"/>
      <c r="P346" s="190">
        <f>O346*H346</f>
        <v>0</v>
      </c>
      <c r="Q346" s="190">
        <v>0.00059999999999999995</v>
      </c>
      <c r="R346" s="190">
        <f>Q346*H346</f>
        <v>0.09341519999999999</v>
      </c>
      <c r="S346" s="190">
        <v>0</v>
      </c>
      <c r="T346" s="19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2" t="s">
        <v>295</v>
      </c>
      <c r="AT346" s="192" t="s">
        <v>377</v>
      </c>
      <c r="AU346" s="192" t="s">
        <v>87</v>
      </c>
      <c r="AY346" s="18" t="s">
        <v>245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18" t="s">
        <v>87</v>
      </c>
      <c r="BK346" s="193">
        <f>ROUND(I346*H346,0)</f>
        <v>0</v>
      </c>
      <c r="BL346" s="18" t="s">
        <v>253</v>
      </c>
      <c r="BM346" s="192" t="s">
        <v>534</v>
      </c>
    </row>
    <row r="347" s="13" customFormat="1">
      <c r="A347" s="13"/>
      <c r="B347" s="194"/>
      <c r="C347" s="13"/>
      <c r="D347" s="195" t="s">
        <v>255</v>
      </c>
      <c r="E347" s="196" t="s">
        <v>1</v>
      </c>
      <c r="F347" s="197" t="s">
        <v>535</v>
      </c>
      <c r="G347" s="13"/>
      <c r="H347" s="198">
        <v>155.69200000000001</v>
      </c>
      <c r="I347" s="199"/>
      <c r="J347" s="13"/>
      <c r="K347" s="13"/>
      <c r="L347" s="194"/>
      <c r="M347" s="200"/>
      <c r="N347" s="201"/>
      <c r="O347" s="201"/>
      <c r="P347" s="201"/>
      <c r="Q347" s="201"/>
      <c r="R347" s="201"/>
      <c r="S347" s="201"/>
      <c r="T347" s="20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6" t="s">
        <v>255</v>
      </c>
      <c r="AU347" s="196" t="s">
        <v>87</v>
      </c>
      <c r="AV347" s="13" t="s">
        <v>87</v>
      </c>
      <c r="AW347" s="13" t="s">
        <v>33</v>
      </c>
      <c r="AX347" s="13" t="s">
        <v>8</v>
      </c>
      <c r="AY347" s="196" t="s">
        <v>245</v>
      </c>
    </row>
    <row r="348" s="2" customFormat="1" ht="24.15" customHeight="1">
      <c r="A348" s="37"/>
      <c r="B348" s="180"/>
      <c r="C348" s="181" t="s">
        <v>536</v>
      </c>
      <c r="D348" s="181" t="s">
        <v>248</v>
      </c>
      <c r="E348" s="182" t="s">
        <v>537</v>
      </c>
      <c r="F348" s="183" t="s">
        <v>538</v>
      </c>
      <c r="G348" s="184" t="s">
        <v>263</v>
      </c>
      <c r="H348" s="185">
        <v>151.15199999999999</v>
      </c>
      <c r="I348" s="186"/>
      <c r="J348" s="187">
        <f>ROUND(I348*H348,0)</f>
        <v>0</v>
      </c>
      <c r="K348" s="183" t="s">
        <v>252</v>
      </c>
      <c r="L348" s="38"/>
      <c r="M348" s="188" t="s">
        <v>1</v>
      </c>
      <c r="N348" s="189" t="s">
        <v>43</v>
      </c>
      <c r="O348" s="76"/>
      <c r="P348" s="190">
        <f>O348*H348</f>
        <v>0</v>
      </c>
      <c r="Q348" s="190">
        <v>0.0093544800000000001</v>
      </c>
      <c r="R348" s="190">
        <f>Q348*H348</f>
        <v>1.4139483609599999</v>
      </c>
      <c r="S348" s="190">
        <v>0</v>
      </c>
      <c r="T348" s="19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2" t="s">
        <v>253</v>
      </c>
      <c r="AT348" s="192" t="s">
        <v>248</v>
      </c>
      <c r="AU348" s="192" t="s">
        <v>87</v>
      </c>
      <c r="AY348" s="18" t="s">
        <v>245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8" t="s">
        <v>87</v>
      </c>
      <c r="BK348" s="193">
        <f>ROUND(I348*H348,0)</f>
        <v>0</v>
      </c>
      <c r="BL348" s="18" t="s">
        <v>253</v>
      </c>
      <c r="BM348" s="192" t="s">
        <v>539</v>
      </c>
    </row>
    <row r="349" s="13" customFormat="1">
      <c r="A349" s="13"/>
      <c r="B349" s="194"/>
      <c r="C349" s="13"/>
      <c r="D349" s="195" t="s">
        <v>255</v>
      </c>
      <c r="E349" s="196" t="s">
        <v>1</v>
      </c>
      <c r="F349" s="197" t="s">
        <v>540</v>
      </c>
      <c r="G349" s="13"/>
      <c r="H349" s="198">
        <v>21.960000000000001</v>
      </c>
      <c r="I349" s="199"/>
      <c r="J349" s="13"/>
      <c r="K349" s="13"/>
      <c r="L349" s="194"/>
      <c r="M349" s="200"/>
      <c r="N349" s="201"/>
      <c r="O349" s="201"/>
      <c r="P349" s="201"/>
      <c r="Q349" s="201"/>
      <c r="R349" s="201"/>
      <c r="S349" s="201"/>
      <c r="T349" s="20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6" t="s">
        <v>255</v>
      </c>
      <c r="AU349" s="196" t="s">
        <v>87</v>
      </c>
      <c r="AV349" s="13" t="s">
        <v>87</v>
      </c>
      <c r="AW349" s="13" t="s">
        <v>33</v>
      </c>
      <c r="AX349" s="13" t="s">
        <v>77</v>
      </c>
      <c r="AY349" s="196" t="s">
        <v>245</v>
      </c>
    </row>
    <row r="350" s="13" customFormat="1">
      <c r="A350" s="13"/>
      <c r="B350" s="194"/>
      <c r="C350" s="13"/>
      <c r="D350" s="195" t="s">
        <v>255</v>
      </c>
      <c r="E350" s="196" t="s">
        <v>1</v>
      </c>
      <c r="F350" s="197" t="s">
        <v>541</v>
      </c>
      <c r="G350" s="13"/>
      <c r="H350" s="198">
        <v>21.420000000000002</v>
      </c>
      <c r="I350" s="199"/>
      <c r="J350" s="13"/>
      <c r="K350" s="13"/>
      <c r="L350" s="194"/>
      <c r="M350" s="200"/>
      <c r="N350" s="201"/>
      <c r="O350" s="201"/>
      <c r="P350" s="201"/>
      <c r="Q350" s="201"/>
      <c r="R350" s="201"/>
      <c r="S350" s="201"/>
      <c r="T350" s="20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6" t="s">
        <v>255</v>
      </c>
      <c r="AU350" s="196" t="s">
        <v>87</v>
      </c>
      <c r="AV350" s="13" t="s">
        <v>87</v>
      </c>
      <c r="AW350" s="13" t="s">
        <v>33</v>
      </c>
      <c r="AX350" s="13" t="s">
        <v>77</v>
      </c>
      <c r="AY350" s="196" t="s">
        <v>245</v>
      </c>
    </row>
    <row r="351" s="13" customFormat="1">
      <c r="A351" s="13"/>
      <c r="B351" s="194"/>
      <c r="C351" s="13"/>
      <c r="D351" s="195" t="s">
        <v>255</v>
      </c>
      <c r="E351" s="196" t="s">
        <v>1</v>
      </c>
      <c r="F351" s="197" t="s">
        <v>542</v>
      </c>
      <c r="G351" s="13"/>
      <c r="H351" s="198">
        <v>25.02</v>
      </c>
      <c r="I351" s="199"/>
      <c r="J351" s="13"/>
      <c r="K351" s="13"/>
      <c r="L351" s="194"/>
      <c r="M351" s="200"/>
      <c r="N351" s="201"/>
      <c r="O351" s="201"/>
      <c r="P351" s="201"/>
      <c r="Q351" s="201"/>
      <c r="R351" s="201"/>
      <c r="S351" s="201"/>
      <c r="T351" s="20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6" t="s">
        <v>255</v>
      </c>
      <c r="AU351" s="196" t="s">
        <v>87</v>
      </c>
      <c r="AV351" s="13" t="s">
        <v>87</v>
      </c>
      <c r="AW351" s="13" t="s">
        <v>33</v>
      </c>
      <c r="AX351" s="13" t="s">
        <v>77</v>
      </c>
      <c r="AY351" s="196" t="s">
        <v>245</v>
      </c>
    </row>
    <row r="352" s="13" customFormat="1">
      <c r="A352" s="13"/>
      <c r="B352" s="194"/>
      <c r="C352" s="13"/>
      <c r="D352" s="195" t="s">
        <v>255</v>
      </c>
      <c r="E352" s="196" t="s">
        <v>1</v>
      </c>
      <c r="F352" s="197" t="s">
        <v>543</v>
      </c>
      <c r="G352" s="13"/>
      <c r="H352" s="198">
        <v>25.559999999999999</v>
      </c>
      <c r="I352" s="199"/>
      <c r="J352" s="13"/>
      <c r="K352" s="13"/>
      <c r="L352" s="194"/>
      <c r="M352" s="200"/>
      <c r="N352" s="201"/>
      <c r="O352" s="201"/>
      <c r="P352" s="201"/>
      <c r="Q352" s="201"/>
      <c r="R352" s="201"/>
      <c r="S352" s="201"/>
      <c r="T352" s="20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6" t="s">
        <v>255</v>
      </c>
      <c r="AU352" s="196" t="s">
        <v>87</v>
      </c>
      <c r="AV352" s="13" t="s">
        <v>87</v>
      </c>
      <c r="AW352" s="13" t="s">
        <v>33</v>
      </c>
      <c r="AX352" s="13" t="s">
        <v>77</v>
      </c>
      <c r="AY352" s="196" t="s">
        <v>245</v>
      </c>
    </row>
    <row r="353" s="14" customFormat="1">
      <c r="A353" s="14"/>
      <c r="B353" s="203"/>
      <c r="C353" s="14"/>
      <c r="D353" s="195" t="s">
        <v>255</v>
      </c>
      <c r="E353" s="204" t="s">
        <v>1</v>
      </c>
      <c r="F353" s="205" t="s">
        <v>544</v>
      </c>
      <c r="G353" s="14"/>
      <c r="H353" s="206">
        <v>93.959999999999994</v>
      </c>
      <c r="I353" s="207"/>
      <c r="J353" s="14"/>
      <c r="K353" s="14"/>
      <c r="L353" s="203"/>
      <c r="M353" s="208"/>
      <c r="N353" s="209"/>
      <c r="O353" s="209"/>
      <c r="P353" s="209"/>
      <c r="Q353" s="209"/>
      <c r="R353" s="209"/>
      <c r="S353" s="209"/>
      <c r="T353" s="21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04" t="s">
        <v>255</v>
      </c>
      <c r="AU353" s="204" t="s">
        <v>87</v>
      </c>
      <c r="AV353" s="14" t="s">
        <v>246</v>
      </c>
      <c r="AW353" s="14" t="s">
        <v>33</v>
      </c>
      <c r="AX353" s="14" t="s">
        <v>77</v>
      </c>
      <c r="AY353" s="204" t="s">
        <v>245</v>
      </c>
    </row>
    <row r="354" s="13" customFormat="1">
      <c r="A354" s="13"/>
      <c r="B354" s="194"/>
      <c r="C354" s="13"/>
      <c r="D354" s="195" t="s">
        <v>255</v>
      </c>
      <c r="E354" s="196" t="s">
        <v>1</v>
      </c>
      <c r="F354" s="197" t="s">
        <v>545</v>
      </c>
      <c r="G354" s="13"/>
      <c r="H354" s="198">
        <v>3.552</v>
      </c>
      <c r="I354" s="199"/>
      <c r="J354" s="13"/>
      <c r="K354" s="13"/>
      <c r="L354" s="194"/>
      <c r="M354" s="200"/>
      <c r="N354" s="201"/>
      <c r="O354" s="201"/>
      <c r="P354" s="201"/>
      <c r="Q354" s="201"/>
      <c r="R354" s="201"/>
      <c r="S354" s="201"/>
      <c r="T354" s="20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6" t="s">
        <v>255</v>
      </c>
      <c r="AU354" s="196" t="s">
        <v>87</v>
      </c>
      <c r="AV354" s="13" t="s">
        <v>87</v>
      </c>
      <c r="AW354" s="13" t="s">
        <v>33</v>
      </c>
      <c r="AX354" s="13" t="s">
        <v>77</v>
      </c>
      <c r="AY354" s="196" t="s">
        <v>245</v>
      </c>
    </row>
    <row r="355" s="14" customFormat="1">
      <c r="A355" s="14"/>
      <c r="B355" s="203"/>
      <c r="C355" s="14"/>
      <c r="D355" s="195" t="s">
        <v>255</v>
      </c>
      <c r="E355" s="204" t="s">
        <v>1</v>
      </c>
      <c r="F355" s="205" t="s">
        <v>546</v>
      </c>
      <c r="G355" s="14"/>
      <c r="H355" s="206">
        <v>3.552</v>
      </c>
      <c r="I355" s="207"/>
      <c r="J355" s="14"/>
      <c r="K355" s="14"/>
      <c r="L355" s="203"/>
      <c r="M355" s="208"/>
      <c r="N355" s="209"/>
      <c r="O355" s="209"/>
      <c r="P355" s="209"/>
      <c r="Q355" s="209"/>
      <c r="R355" s="209"/>
      <c r="S355" s="209"/>
      <c r="T355" s="21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4" t="s">
        <v>255</v>
      </c>
      <c r="AU355" s="204" t="s">
        <v>87</v>
      </c>
      <c r="AV355" s="14" t="s">
        <v>246</v>
      </c>
      <c r="AW355" s="14" t="s">
        <v>33</v>
      </c>
      <c r="AX355" s="14" t="s">
        <v>77</v>
      </c>
      <c r="AY355" s="204" t="s">
        <v>245</v>
      </c>
    </row>
    <row r="356" s="13" customFormat="1">
      <c r="A356" s="13"/>
      <c r="B356" s="194"/>
      <c r="C356" s="13"/>
      <c r="D356" s="195" t="s">
        <v>255</v>
      </c>
      <c r="E356" s="196" t="s">
        <v>1</v>
      </c>
      <c r="F356" s="197" t="s">
        <v>547</v>
      </c>
      <c r="G356" s="13"/>
      <c r="H356" s="198">
        <v>38.880000000000003</v>
      </c>
      <c r="I356" s="199"/>
      <c r="J356" s="13"/>
      <c r="K356" s="13"/>
      <c r="L356" s="194"/>
      <c r="M356" s="200"/>
      <c r="N356" s="201"/>
      <c r="O356" s="201"/>
      <c r="P356" s="201"/>
      <c r="Q356" s="201"/>
      <c r="R356" s="201"/>
      <c r="S356" s="201"/>
      <c r="T356" s="20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6" t="s">
        <v>255</v>
      </c>
      <c r="AU356" s="196" t="s">
        <v>87</v>
      </c>
      <c r="AV356" s="13" t="s">
        <v>87</v>
      </c>
      <c r="AW356" s="13" t="s">
        <v>33</v>
      </c>
      <c r="AX356" s="13" t="s">
        <v>77</v>
      </c>
      <c r="AY356" s="196" t="s">
        <v>245</v>
      </c>
    </row>
    <row r="357" s="13" customFormat="1">
      <c r="A357" s="13"/>
      <c r="B357" s="194"/>
      <c r="C357" s="13"/>
      <c r="D357" s="195" t="s">
        <v>255</v>
      </c>
      <c r="E357" s="196" t="s">
        <v>1</v>
      </c>
      <c r="F357" s="197" t="s">
        <v>548</v>
      </c>
      <c r="G357" s="13"/>
      <c r="H357" s="198">
        <v>14.76</v>
      </c>
      <c r="I357" s="199"/>
      <c r="J357" s="13"/>
      <c r="K357" s="13"/>
      <c r="L357" s="194"/>
      <c r="M357" s="200"/>
      <c r="N357" s="201"/>
      <c r="O357" s="201"/>
      <c r="P357" s="201"/>
      <c r="Q357" s="201"/>
      <c r="R357" s="201"/>
      <c r="S357" s="201"/>
      <c r="T357" s="20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6" t="s">
        <v>255</v>
      </c>
      <c r="AU357" s="196" t="s">
        <v>87</v>
      </c>
      <c r="AV357" s="13" t="s">
        <v>87</v>
      </c>
      <c r="AW357" s="13" t="s">
        <v>33</v>
      </c>
      <c r="AX357" s="13" t="s">
        <v>77</v>
      </c>
      <c r="AY357" s="196" t="s">
        <v>245</v>
      </c>
    </row>
    <row r="358" s="14" customFormat="1">
      <c r="A358" s="14"/>
      <c r="B358" s="203"/>
      <c r="C358" s="14"/>
      <c r="D358" s="195" t="s">
        <v>255</v>
      </c>
      <c r="E358" s="204" t="s">
        <v>1</v>
      </c>
      <c r="F358" s="205" t="s">
        <v>549</v>
      </c>
      <c r="G358" s="14"/>
      <c r="H358" s="206">
        <v>53.640000000000001</v>
      </c>
      <c r="I358" s="207"/>
      <c r="J358" s="14"/>
      <c r="K358" s="14"/>
      <c r="L358" s="203"/>
      <c r="M358" s="208"/>
      <c r="N358" s="209"/>
      <c r="O358" s="209"/>
      <c r="P358" s="209"/>
      <c r="Q358" s="209"/>
      <c r="R358" s="209"/>
      <c r="S358" s="209"/>
      <c r="T358" s="21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04" t="s">
        <v>255</v>
      </c>
      <c r="AU358" s="204" t="s">
        <v>87</v>
      </c>
      <c r="AV358" s="14" t="s">
        <v>246</v>
      </c>
      <c r="AW358" s="14" t="s">
        <v>33</v>
      </c>
      <c r="AX358" s="14" t="s">
        <v>77</v>
      </c>
      <c r="AY358" s="204" t="s">
        <v>245</v>
      </c>
    </row>
    <row r="359" s="15" customFormat="1">
      <c r="A359" s="15"/>
      <c r="B359" s="211"/>
      <c r="C359" s="15"/>
      <c r="D359" s="195" t="s">
        <v>255</v>
      </c>
      <c r="E359" s="212" t="s">
        <v>138</v>
      </c>
      <c r="F359" s="213" t="s">
        <v>272</v>
      </c>
      <c r="G359" s="15"/>
      <c r="H359" s="214">
        <v>151.15199999999999</v>
      </c>
      <c r="I359" s="215"/>
      <c r="J359" s="15"/>
      <c r="K359" s="15"/>
      <c r="L359" s="211"/>
      <c r="M359" s="216"/>
      <c r="N359" s="217"/>
      <c r="O359" s="217"/>
      <c r="P359" s="217"/>
      <c r="Q359" s="217"/>
      <c r="R359" s="217"/>
      <c r="S359" s="217"/>
      <c r="T359" s="21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12" t="s">
        <v>255</v>
      </c>
      <c r="AU359" s="212" t="s">
        <v>87</v>
      </c>
      <c r="AV359" s="15" t="s">
        <v>253</v>
      </c>
      <c r="AW359" s="15" t="s">
        <v>33</v>
      </c>
      <c r="AX359" s="15" t="s">
        <v>8</v>
      </c>
      <c r="AY359" s="212" t="s">
        <v>245</v>
      </c>
    </row>
    <row r="360" s="2" customFormat="1" ht="14.4" customHeight="1">
      <c r="A360" s="37"/>
      <c r="B360" s="180"/>
      <c r="C360" s="219" t="s">
        <v>550</v>
      </c>
      <c r="D360" s="219" t="s">
        <v>377</v>
      </c>
      <c r="E360" s="220" t="s">
        <v>479</v>
      </c>
      <c r="F360" s="221" t="s">
        <v>480</v>
      </c>
      <c r="G360" s="222" t="s">
        <v>263</v>
      </c>
      <c r="H360" s="223">
        <v>158.71000000000001</v>
      </c>
      <c r="I360" s="224"/>
      <c r="J360" s="225">
        <f>ROUND(I360*H360,0)</f>
        <v>0</v>
      </c>
      <c r="K360" s="221" t="s">
        <v>264</v>
      </c>
      <c r="L360" s="226"/>
      <c r="M360" s="227" t="s">
        <v>1</v>
      </c>
      <c r="N360" s="228" t="s">
        <v>43</v>
      </c>
      <c r="O360" s="76"/>
      <c r="P360" s="190">
        <f>O360*H360</f>
        <v>0</v>
      </c>
      <c r="Q360" s="190">
        <v>0.0074999999999999997</v>
      </c>
      <c r="R360" s="190">
        <f>Q360*H360</f>
        <v>1.1903250000000001</v>
      </c>
      <c r="S360" s="190">
        <v>0</v>
      </c>
      <c r="T360" s="191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2" t="s">
        <v>295</v>
      </c>
      <c r="AT360" s="192" t="s">
        <v>377</v>
      </c>
      <c r="AU360" s="192" t="s">
        <v>87</v>
      </c>
      <c r="AY360" s="18" t="s">
        <v>245</v>
      </c>
      <c r="BE360" s="193">
        <f>IF(N360="základní",J360,0)</f>
        <v>0</v>
      </c>
      <c r="BF360" s="193">
        <f>IF(N360="snížená",J360,0)</f>
        <v>0</v>
      </c>
      <c r="BG360" s="193">
        <f>IF(N360="zákl. přenesená",J360,0)</f>
        <v>0</v>
      </c>
      <c r="BH360" s="193">
        <f>IF(N360="sníž. přenesená",J360,0)</f>
        <v>0</v>
      </c>
      <c r="BI360" s="193">
        <f>IF(N360="nulová",J360,0)</f>
        <v>0</v>
      </c>
      <c r="BJ360" s="18" t="s">
        <v>87</v>
      </c>
      <c r="BK360" s="193">
        <f>ROUND(I360*H360,0)</f>
        <v>0</v>
      </c>
      <c r="BL360" s="18" t="s">
        <v>253</v>
      </c>
      <c r="BM360" s="192" t="s">
        <v>551</v>
      </c>
    </row>
    <row r="361" s="13" customFormat="1">
      <c r="A361" s="13"/>
      <c r="B361" s="194"/>
      <c r="C361" s="13"/>
      <c r="D361" s="195" t="s">
        <v>255</v>
      </c>
      <c r="E361" s="196" t="s">
        <v>1</v>
      </c>
      <c r="F361" s="197" t="s">
        <v>552</v>
      </c>
      <c r="G361" s="13"/>
      <c r="H361" s="198">
        <v>158.71000000000001</v>
      </c>
      <c r="I361" s="199"/>
      <c r="J361" s="13"/>
      <c r="K361" s="13"/>
      <c r="L361" s="194"/>
      <c r="M361" s="200"/>
      <c r="N361" s="201"/>
      <c r="O361" s="201"/>
      <c r="P361" s="201"/>
      <c r="Q361" s="201"/>
      <c r="R361" s="201"/>
      <c r="S361" s="201"/>
      <c r="T361" s="20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6" t="s">
        <v>255</v>
      </c>
      <c r="AU361" s="196" t="s">
        <v>87</v>
      </c>
      <c r="AV361" s="13" t="s">
        <v>87</v>
      </c>
      <c r="AW361" s="13" t="s">
        <v>33</v>
      </c>
      <c r="AX361" s="13" t="s">
        <v>8</v>
      </c>
      <c r="AY361" s="196" t="s">
        <v>245</v>
      </c>
    </row>
    <row r="362" s="2" customFormat="1" ht="24.15" customHeight="1">
      <c r="A362" s="37"/>
      <c r="B362" s="180"/>
      <c r="C362" s="181" t="s">
        <v>553</v>
      </c>
      <c r="D362" s="181" t="s">
        <v>248</v>
      </c>
      <c r="E362" s="182" t="s">
        <v>554</v>
      </c>
      <c r="F362" s="183" t="s">
        <v>555</v>
      </c>
      <c r="G362" s="184" t="s">
        <v>263</v>
      </c>
      <c r="H362" s="185">
        <v>80.870000000000005</v>
      </c>
      <c r="I362" s="186"/>
      <c r="J362" s="187">
        <f>ROUND(I362*H362,0)</f>
        <v>0</v>
      </c>
      <c r="K362" s="183" t="s">
        <v>252</v>
      </c>
      <c r="L362" s="38"/>
      <c r="M362" s="188" t="s">
        <v>1</v>
      </c>
      <c r="N362" s="189" t="s">
        <v>43</v>
      </c>
      <c r="O362" s="76"/>
      <c r="P362" s="190">
        <f>O362*H362</f>
        <v>0</v>
      </c>
      <c r="Q362" s="190">
        <v>0.0095169599999999997</v>
      </c>
      <c r="R362" s="190">
        <f>Q362*H362</f>
        <v>0.76963655519999996</v>
      </c>
      <c r="S362" s="190">
        <v>0</v>
      </c>
      <c r="T362" s="19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92" t="s">
        <v>253</v>
      </c>
      <c r="AT362" s="192" t="s">
        <v>248</v>
      </c>
      <c r="AU362" s="192" t="s">
        <v>87</v>
      </c>
      <c r="AY362" s="18" t="s">
        <v>245</v>
      </c>
      <c r="BE362" s="193">
        <f>IF(N362="základní",J362,0)</f>
        <v>0</v>
      </c>
      <c r="BF362" s="193">
        <f>IF(N362="snížená",J362,0)</f>
        <v>0</v>
      </c>
      <c r="BG362" s="193">
        <f>IF(N362="zákl. přenesená",J362,0)</f>
        <v>0</v>
      </c>
      <c r="BH362" s="193">
        <f>IF(N362="sníž. přenesená",J362,0)</f>
        <v>0</v>
      </c>
      <c r="BI362" s="193">
        <f>IF(N362="nulová",J362,0)</f>
        <v>0</v>
      </c>
      <c r="BJ362" s="18" t="s">
        <v>87</v>
      </c>
      <c r="BK362" s="193">
        <f>ROUND(I362*H362,0)</f>
        <v>0</v>
      </c>
      <c r="BL362" s="18" t="s">
        <v>253</v>
      </c>
      <c r="BM362" s="192" t="s">
        <v>556</v>
      </c>
    </row>
    <row r="363" s="13" customFormat="1">
      <c r="A363" s="13"/>
      <c r="B363" s="194"/>
      <c r="C363" s="13"/>
      <c r="D363" s="195" t="s">
        <v>255</v>
      </c>
      <c r="E363" s="196" t="s">
        <v>1</v>
      </c>
      <c r="F363" s="197" t="s">
        <v>557</v>
      </c>
      <c r="G363" s="13"/>
      <c r="H363" s="198">
        <v>85.298000000000002</v>
      </c>
      <c r="I363" s="199"/>
      <c r="J363" s="13"/>
      <c r="K363" s="13"/>
      <c r="L363" s="194"/>
      <c r="M363" s="200"/>
      <c r="N363" s="201"/>
      <c r="O363" s="201"/>
      <c r="P363" s="201"/>
      <c r="Q363" s="201"/>
      <c r="R363" s="201"/>
      <c r="S363" s="201"/>
      <c r="T363" s="20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6" t="s">
        <v>255</v>
      </c>
      <c r="AU363" s="196" t="s">
        <v>87</v>
      </c>
      <c r="AV363" s="13" t="s">
        <v>87</v>
      </c>
      <c r="AW363" s="13" t="s">
        <v>33</v>
      </c>
      <c r="AX363" s="13" t="s">
        <v>77</v>
      </c>
      <c r="AY363" s="196" t="s">
        <v>245</v>
      </c>
    </row>
    <row r="364" s="13" customFormat="1">
      <c r="A364" s="13"/>
      <c r="B364" s="194"/>
      <c r="C364" s="13"/>
      <c r="D364" s="195" t="s">
        <v>255</v>
      </c>
      <c r="E364" s="196" t="s">
        <v>1</v>
      </c>
      <c r="F364" s="197" t="s">
        <v>558</v>
      </c>
      <c r="G364" s="13"/>
      <c r="H364" s="198">
        <v>-2.1779999999999999</v>
      </c>
      <c r="I364" s="199"/>
      <c r="J364" s="13"/>
      <c r="K364" s="13"/>
      <c r="L364" s="194"/>
      <c r="M364" s="200"/>
      <c r="N364" s="201"/>
      <c r="O364" s="201"/>
      <c r="P364" s="201"/>
      <c r="Q364" s="201"/>
      <c r="R364" s="201"/>
      <c r="S364" s="201"/>
      <c r="T364" s="20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6" t="s">
        <v>255</v>
      </c>
      <c r="AU364" s="196" t="s">
        <v>87</v>
      </c>
      <c r="AV364" s="13" t="s">
        <v>87</v>
      </c>
      <c r="AW364" s="13" t="s">
        <v>33</v>
      </c>
      <c r="AX364" s="13" t="s">
        <v>77</v>
      </c>
      <c r="AY364" s="196" t="s">
        <v>245</v>
      </c>
    </row>
    <row r="365" s="13" customFormat="1">
      <c r="A365" s="13"/>
      <c r="B365" s="194"/>
      <c r="C365" s="13"/>
      <c r="D365" s="195" t="s">
        <v>255</v>
      </c>
      <c r="E365" s="196" t="s">
        <v>1</v>
      </c>
      <c r="F365" s="197" t="s">
        <v>559</v>
      </c>
      <c r="G365" s="13"/>
      <c r="H365" s="198">
        <v>-0.90000000000000002</v>
      </c>
      <c r="I365" s="199"/>
      <c r="J365" s="13"/>
      <c r="K365" s="13"/>
      <c r="L365" s="194"/>
      <c r="M365" s="200"/>
      <c r="N365" s="201"/>
      <c r="O365" s="201"/>
      <c r="P365" s="201"/>
      <c r="Q365" s="201"/>
      <c r="R365" s="201"/>
      <c r="S365" s="201"/>
      <c r="T365" s="20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6" t="s">
        <v>255</v>
      </c>
      <c r="AU365" s="196" t="s">
        <v>87</v>
      </c>
      <c r="AV365" s="13" t="s">
        <v>87</v>
      </c>
      <c r="AW365" s="13" t="s">
        <v>33</v>
      </c>
      <c r="AX365" s="13" t="s">
        <v>77</v>
      </c>
      <c r="AY365" s="196" t="s">
        <v>245</v>
      </c>
    </row>
    <row r="366" s="13" customFormat="1">
      <c r="A366" s="13"/>
      <c r="B366" s="194"/>
      <c r="C366" s="13"/>
      <c r="D366" s="195" t="s">
        <v>255</v>
      </c>
      <c r="E366" s="196" t="s">
        <v>1</v>
      </c>
      <c r="F366" s="197" t="s">
        <v>560</v>
      </c>
      <c r="G366" s="13"/>
      <c r="H366" s="198">
        <v>-1.3500000000000001</v>
      </c>
      <c r="I366" s="199"/>
      <c r="J366" s="13"/>
      <c r="K366" s="13"/>
      <c r="L366" s="194"/>
      <c r="M366" s="200"/>
      <c r="N366" s="201"/>
      <c r="O366" s="201"/>
      <c r="P366" s="201"/>
      <c r="Q366" s="201"/>
      <c r="R366" s="201"/>
      <c r="S366" s="201"/>
      <c r="T366" s="20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6" t="s">
        <v>255</v>
      </c>
      <c r="AU366" s="196" t="s">
        <v>87</v>
      </c>
      <c r="AV366" s="13" t="s">
        <v>87</v>
      </c>
      <c r="AW366" s="13" t="s">
        <v>33</v>
      </c>
      <c r="AX366" s="13" t="s">
        <v>77</v>
      </c>
      <c r="AY366" s="196" t="s">
        <v>245</v>
      </c>
    </row>
    <row r="367" s="14" customFormat="1">
      <c r="A367" s="14"/>
      <c r="B367" s="203"/>
      <c r="C367" s="14"/>
      <c r="D367" s="195" t="s">
        <v>255</v>
      </c>
      <c r="E367" s="204" t="s">
        <v>144</v>
      </c>
      <c r="F367" s="205" t="s">
        <v>260</v>
      </c>
      <c r="G367" s="14"/>
      <c r="H367" s="206">
        <v>80.870000000000005</v>
      </c>
      <c r="I367" s="207"/>
      <c r="J367" s="14"/>
      <c r="K367" s="14"/>
      <c r="L367" s="203"/>
      <c r="M367" s="208"/>
      <c r="N367" s="209"/>
      <c r="O367" s="209"/>
      <c r="P367" s="209"/>
      <c r="Q367" s="209"/>
      <c r="R367" s="209"/>
      <c r="S367" s="209"/>
      <c r="T367" s="21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4" t="s">
        <v>255</v>
      </c>
      <c r="AU367" s="204" t="s">
        <v>87</v>
      </c>
      <c r="AV367" s="14" t="s">
        <v>246</v>
      </c>
      <c r="AW367" s="14" t="s">
        <v>33</v>
      </c>
      <c r="AX367" s="14" t="s">
        <v>8</v>
      </c>
      <c r="AY367" s="204" t="s">
        <v>245</v>
      </c>
    </row>
    <row r="368" s="2" customFormat="1" ht="14.4" customHeight="1">
      <c r="A368" s="37"/>
      <c r="B368" s="180"/>
      <c r="C368" s="219" t="s">
        <v>561</v>
      </c>
      <c r="D368" s="219" t="s">
        <v>377</v>
      </c>
      <c r="E368" s="220" t="s">
        <v>562</v>
      </c>
      <c r="F368" s="221" t="s">
        <v>563</v>
      </c>
      <c r="G368" s="222" t="s">
        <v>263</v>
      </c>
      <c r="H368" s="223">
        <v>84.914000000000001</v>
      </c>
      <c r="I368" s="224"/>
      <c r="J368" s="225">
        <f>ROUND(I368*H368,0)</f>
        <v>0</v>
      </c>
      <c r="K368" s="221" t="s">
        <v>264</v>
      </c>
      <c r="L368" s="226"/>
      <c r="M368" s="227" t="s">
        <v>1</v>
      </c>
      <c r="N368" s="228" t="s">
        <v>43</v>
      </c>
      <c r="O368" s="76"/>
      <c r="P368" s="190">
        <f>O368*H368</f>
        <v>0</v>
      </c>
      <c r="Q368" s="190">
        <v>0.0135</v>
      </c>
      <c r="R368" s="190">
        <f>Q368*H368</f>
        <v>1.146339</v>
      </c>
      <c r="S368" s="190">
        <v>0</v>
      </c>
      <c r="T368" s="19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2" t="s">
        <v>295</v>
      </c>
      <c r="AT368" s="192" t="s">
        <v>377</v>
      </c>
      <c r="AU368" s="192" t="s">
        <v>87</v>
      </c>
      <c r="AY368" s="18" t="s">
        <v>245</v>
      </c>
      <c r="BE368" s="193">
        <f>IF(N368="základní",J368,0)</f>
        <v>0</v>
      </c>
      <c r="BF368" s="193">
        <f>IF(N368="snížená",J368,0)</f>
        <v>0</v>
      </c>
      <c r="BG368" s="193">
        <f>IF(N368="zákl. přenesená",J368,0)</f>
        <v>0</v>
      </c>
      <c r="BH368" s="193">
        <f>IF(N368="sníž. přenesená",J368,0)</f>
        <v>0</v>
      </c>
      <c r="BI368" s="193">
        <f>IF(N368="nulová",J368,0)</f>
        <v>0</v>
      </c>
      <c r="BJ368" s="18" t="s">
        <v>87</v>
      </c>
      <c r="BK368" s="193">
        <f>ROUND(I368*H368,0)</f>
        <v>0</v>
      </c>
      <c r="BL368" s="18" t="s">
        <v>253</v>
      </c>
      <c r="BM368" s="192" t="s">
        <v>564</v>
      </c>
    </row>
    <row r="369" s="13" customFormat="1">
      <c r="A369" s="13"/>
      <c r="B369" s="194"/>
      <c r="C369" s="13"/>
      <c r="D369" s="195" t="s">
        <v>255</v>
      </c>
      <c r="E369" s="196" t="s">
        <v>1</v>
      </c>
      <c r="F369" s="197" t="s">
        <v>565</v>
      </c>
      <c r="G369" s="13"/>
      <c r="H369" s="198">
        <v>84.914000000000001</v>
      </c>
      <c r="I369" s="199"/>
      <c r="J369" s="13"/>
      <c r="K369" s="13"/>
      <c r="L369" s="194"/>
      <c r="M369" s="200"/>
      <c r="N369" s="201"/>
      <c r="O369" s="201"/>
      <c r="P369" s="201"/>
      <c r="Q369" s="201"/>
      <c r="R369" s="201"/>
      <c r="S369" s="201"/>
      <c r="T369" s="20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6" t="s">
        <v>255</v>
      </c>
      <c r="AU369" s="196" t="s">
        <v>87</v>
      </c>
      <c r="AV369" s="13" t="s">
        <v>87</v>
      </c>
      <c r="AW369" s="13" t="s">
        <v>33</v>
      </c>
      <c r="AX369" s="13" t="s">
        <v>8</v>
      </c>
      <c r="AY369" s="196" t="s">
        <v>245</v>
      </c>
    </row>
    <row r="370" s="2" customFormat="1" ht="14.4" customHeight="1">
      <c r="A370" s="37"/>
      <c r="B370" s="180"/>
      <c r="C370" s="181" t="s">
        <v>566</v>
      </c>
      <c r="D370" s="181" t="s">
        <v>248</v>
      </c>
      <c r="E370" s="182" t="s">
        <v>567</v>
      </c>
      <c r="F370" s="183" t="s">
        <v>568</v>
      </c>
      <c r="G370" s="184" t="s">
        <v>515</v>
      </c>
      <c r="H370" s="185">
        <v>89.855000000000004</v>
      </c>
      <c r="I370" s="186"/>
      <c r="J370" s="187">
        <f>ROUND(I370*H370,0)</f>
        <v>0</v>
      </c>
      <c r="K370" s="183" t="s">
        <v>252</v>
      </c>
      <c r="L370" s="38"/>
      <c r="M370" s="188" t="s">
        <v>1</v>
      </c>
      <c r="N370" s="189" t="s">
        <v>43</v>
      </c>
      <c r="O370" s="76"/>
      <c r="P370" s="190">
        <f>O370*H370</f>
        <v>0</v>
      </c>
      <c r="Q370" s="190">
        <v>3.0000000000000001E-05</v>
      </c>
      <c r="R370" s="190">
        <f>Q370*H370</f>
        <v>0.0026956500000000004</v>
      </c>
      <c r="S370" s="190">
        <v>0</v>
      </c>
      <c r="T370" s="19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2" t="s">
        <v>253</v>
      </c>
      <c r="AT370" s="192" t="s">
        <v>248</v>
      </c>
      <c r="AU370" s="192" t="s">
        <v>87</v>
      </c>
      <c r="AY370" s="18" t="s">
        <v>245</v>
      </c>
      <c r="BE370" s="193">
        <f>IF(N370="základní",J370,0)</f>
        <v>0</v>
      </c>
      <c r="BF370" s="193">
        <f>IF(N370="snížená",J370,0)</f>
        <v>0</v>
      </c>
      <c r="BG370" s="193">
        <f>IF(N370="zákl. přenesená",J370,0)</f>
        <v>0</v>
      </c>
      <c r="BH370" s="193">
        <f>IF(N370="sníž. přenesená",J370,0)</f>
        <v>0</v>
      </c>
      <c r="BI370" s="193">
        <f>IF(N370="nulová",J370,0)</f>
        <v>0</v>
      </c>
      <c r="BJ370" s="18" t="s">
        <v>87</v>
      </c>
      <c r="BK370" s="193">
        <f>ROUND(I370*H370,0)</f>
        <v>0</v>
      </c>
      <c r="BL370" s="18" t="s">
        <v>253</v>
      </c>
      <c r="BM370" s="192" t="s">
        <v>569</v>
      </c>
    </row>
    <row r="371" s="13" customFormat="1">
      <c r="A371" s="13"/>
      <c r="B371" s="194"/>
      <c r="C371" s="13"/>
      <c r="D371" s="195" t="s">
        <v>255</v>
      </c>
      <c r="E371" s="196" t="s">
        <v>1</v>
      </c>
      <c r="F371" s="197" t="s">
        <v>570</v>
      </c>
      <c r="G371" s="13"/>
      <c r="H371" s="198">
        <v>94.775000000000006</v>
      </c>
      <c r="I371" s="199"/>
      <c r="J371" s="13"/>
      <c r="K371" s="13"/>
      <c r="L371" s="194"/>
      <c r="M371" s="200"/>
      <c r="N371" s="201"/>
      <c r="O371" s="201"/>
      <c r="P371" s="201"/>
      <c r="Q371" s="201"/>
      <c r="R371" s="201"/>
      <c r="S371" s="201"/>
      <c r="T371" s="20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6" t="s">
        <v>255</v>
      </c>
      <c r="AU371" s="196" t="s">
        <v>87</v>
      </c>
      <c r="AV371" s="13" t="s">
        <v>87</v>
      </c>
      <c r="AW371" s="13" t="s">
        <v>33</v>
      </c>
      <c r="AX371" s="13" t="s">
        <v>77</v>
      </c>
      <c r="AY371" s="196" t="s">
        <v>245</v>
      </c>
    </row>
    <row r="372" s="13" customFormat="1">
      <c r="A372" s="13"/>
      <c r="B372" s="194"/>
      <c r="C372" s="13"/>
      <c r="D372" s="195" t="s">
        <v>255</v>
      </c>
      <c r="E372" s="196" t="s">
        <v>1</v>
      </c>
      <c r="F372" s="197" t="s">
        <v>571</v>
      </c>
      <c r="G372" s="13"/>
      <c r="H372" s="198">
        <v>-2.4199999999999999</v>
      </c>
      <c r="I372" s="199"/>
      <c r="J372" s="13"/>
      <c r="K372" s="13"/>
      <c r="L372" s="194"/>
      <c r="M372" s="200"/>
      <c r="N372" s="201"/>
      <c r="O372" s="201"/>
      <c r="P372" s="201"/>
      <c r="Q372" s="201"/>
      <c r="R372" s="201"/>
      <c r="S372" s="201"/>
      <c r="T372" s="20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6" t="s">
        <v>255</v>
      </c>
      <c r="AU372" s="196" t="s">
        <v>87</v>
      </c>
      <c r="AV372" s="13" t="s">
        <v>87</v>
      </c>
      <c r="AW372" s="13" t="s">
        <v>33</v>
      </c>
      <c r="AX372" s="13" t="s">
        <v>77</v>
      </c>
      <c r="AY372" s="196" t="s">
        <v>245</v>
      </c>
    </row>
    <row r="373" s="13" customFormat="1">
      <c r="A373" s="13"/>
      <c r="B373" s="194"/>
      <c r="C373" s="13"/>
      <c r="D373" s="195" t="s">
        <v>255</v>
      </c>
      <c r="E373" s="196" t="s">
        <v>1</v>
      </c>
      <c r="F373" s="197" t="s">
        <v>572</v>
      </c>
      <c r="G373" s="13"/>
      <c r="H373" s="198">
        <v>-1</v>
      </c>
      <c r="I373" s="199"/>
      <c r="J373" s="13"/>
      <c r="K373" s="13"/>
      <c r="L373" s="194"/>
      <c r="M373" s="200"/>
      <c r="N373" s="201"/>
      <c r="O373" s="201"/>
      <c r="P373" s="201"/>
      <c r="Q373" s="201"/>
      <c r="R373" s="201"/>
      <c r="S373" s="201"/>
      <c r="T373" s="20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6" t="s">
        <v>255</v>
      </c>
      <c r="AU373" s="196" t="s">
        <v>87</v>
      </c>
      <c r="AV373" s="13" t="s">
        <v>87</v>
      </c>
      <c r="AW373" s="13" t="s">
        <v>33</v>
      </c>
      <c r="AX373" s="13" t="s">
        <v>77</v>
      </c>
      <c r="AY373" s="196" t="s">
        <v>245</v>
      </c>
    </row>
    <row r="374" s="13" customFormat="1">
      <c r="A374" s="13"/>
      <c r="B374" s="194"/>
      <c r="C374" s="13"/>
      <c r="D374" s="195" t="s">
        <v>255</v>
      </c>
      <c r="E374" s="196" t="s">
        <v>1</v>
      </c>
      <c r="F374" s="197" t="s">
        <v>573</v>
      </c>
      <c r="G374" s="13"/>
      <c r="H374" s="198">
        <v>-1.5</v>
      </c>
      <c r="I374" s="199"/>
      <c r="J374" s="13"/>
      <c r="K374" s="13"/>
      <c r="L374" s="194"/>
      <c r="M374" s="200"/>
      <c r="N374" s="201"/>
      <c r="O374" s="201"/>
      <c r="P374" s="201"/>
      <c r="Q374" s="201"/>
      <c r="R374" s="201"/>
      <c r="S374" s="201"/>
      <c r="T374" s="20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6" t="s">
        <v>255</v>
      </c>
      <c r="AU374" s="196" t="s">
        <v>87</v>
      </c>
      <c r="AV374" s="13" t="s">
        <v>87</v>
      </c>
      <c r="AW374" s="13" t="s">
        <v>33</v>
      </c>
      <c r="AX374" s="13" t="s">
        <v>77</v>
      </c>
      <c r="AY374" s="196" t="s">
        <v>245</v>
      </c>
    </row>
    <row r="375" s="14" customFormat="1">
      <c r="A375" s="14"/>
      <c r="B375" s="203"/>
      <c r="C375" s="14"/>
      <c r="D375" s="195" t="s">
        <v>255</v>
      </c>
      <c r="E375" s="204" t="s">
        <v>153</v>
      </c>
      <c r="F375" s="205" t="s">
        <v>260</v>
      </c>
      <c r="G375" s="14"/>
      <c r="H375" s="206">
        <v>89.855000000000004</v>
      </c>
      <c r="I375" s="207"/>
      <c r="J375" s="14"/>
      <c r="K375" s="14"/>
      <c r="L375" s="203"/>
      <c r="M375" s="208"/>
      <c r="N375" s="209"/>
      <c r="O375" s="209"/>
      <c r="P375" s="209"/>
      <c r="Q375" s="209"/>
      <c r="R375" s="209"/>
      <c r="S375" s="209"/>
      <c r="T375" s="21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4" t="s">
        <v>255</v>
      </c>
      <c r="AU375" s="204" t="s">
        <v>87</v>
      </c>
      <c r="AV375" s="14" t="s">
        <v>246</v>
      </c>
      <c r="AW375" s="14" t="s">
        <v>33</v>
      </c>
      <c r="AX375" s="14" t="s">
        <v>8</v>
      </c>
      <c r="AY375" s="204" t="s">
        <v>245</v>
      </c>
    </row>
    <row r="376" s="2" customFormat="1" ht="14.4" customHeight="1">
      <c r="A376" s="37"/>
      <c r="B376" s="180"/>
      <c r="C376" s="219" t="s">
        <v>574</v>
      </c>
      <c r="D376" s="219" t="s">
        <v>377</v>
      </c>
      <c r="E376" s="220" t="s">
        <v>575</v>
      </c>
      <c r="F376" s="221" t="s">
        <v>576</v>
      </c>
      <c r="G376" s="222" t="s">
        <v>515</v>
      </c>
      <c r="H376" s="223">
        <v>94.347999999999999</v>
      </c>
      <c r="I376" s="224"/>
      <c r="J376" s="225">
        <f>ROUND(I376*H376,0)</f>
        <v>0</v>
      </c>
      <c r="K376" s="221" t="s">
        <v>264</v>
      </c>
      <c r="L376" s="226"/>
      <c r="M376" s="227" t="s">
        <v>1</v>
      </c>
      <c r="N376" s="228" t="s">
        <v>43</v>
      </c>
      <c r="O376" s="76"/>
      <c r="P376" s="190">
        <f>O376*H376</f>
        <v>0</v>
      </c>
      <c r="Q376" s="190">
        <v>0.00044000000000000002</v>
      </c>
      <c r="R376" s="190">
        <f>Q376*H376</f>
        <v>0.041513120000000001</v>
      </c>
      <c r="S376" s="190">
        <v>0</v>
      </c>
      <c r="T376" s="19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2" t="s">
        <v>295</v>
      </c>
      <c r="AT376" s="192" t="s">
        <v>377</v>
      </c>
      <c r="AU376" s="192" t="s">
        <v>87</v>
      </c>
      <c r="AY376" s="18" t="s">
        <v>245</v>
      </c>
      <c r="BE376" s="193">
        <f>IF(N376="základní",J376,0)</f>
        <v>0</v>
      </c>
      <c r="BF376" s="193">
        <f>IF(N376="snížená",J376,0)</f>
        <v>0</v>
      </c>
      <c r="BG376" s="193">
        <f>IF(N376="zákl. přenesená",J376,0)</f>
        <v>0</v>
      </c>
      <c r="BH376" s="193">
        <f>IF(N376="sníž. přenesená",J376,0)</f>
        <v>0</v>
      </c>
      <c r="BI376" s="193">
        <f>IF(N376="nulová",J376,0)</f>
        <v>0</v>
      </c>
      <c r="BJ376" s="18" t="s">
        <v>87</v>
      </c>
      <c r="BK376" s="193">
        <f>ROUND(I376*H376,0)</f>
        <v>0</v>
      </c>
      <c r="BL376" s="18" t="s">
        <v>253</v>
      </c>
      <c r="BM376" s="192" t="s">
        <v>577</v>
      </c>
    </row>
    <row r="377" s="13" customFormat="1">
      <c r="A377" s="13"/>
      <c r="B377" s="194"/>
      <c r="C377" s="13"/>
      <c r="D377" s="195" t="s">
        <v>255</v>
      </c>
      <c r="E377" s="196" t="s">
        <v>1</v>
      </c>
      <c r="F377" s="197" t="s">
        <v>578</v>
      </c>
      <c r="G377" s="13"/>
      <c r="H377" s="198">
        <v>94.347999999999999</v>
      </c>
      <c r="I377" s="199"/>
      <c r="J377" s="13"/>
      <c r="K377" s="13"/>
      <c r="L377" s="194"/>
      <c r="M377" s="200"/>
      <c r="N377" s="201"/>
      <c r="O377" s="201"/>
      <c r="P377" s="201"/>
      <c r="Q377" s="201"/>
      <c r="R377" s="201"/>
      <c r="S377" s="201"/>
      <c r="T377" s="20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6" t="s">
        <v>255</v>
      </c>
      <c r="AU377" s="196" t="s">
        <v>87</v>
      </c>
      <c r="AV377" s="13" t="s">
        <v>87</v>
      </c>
      <c r="AW377" s="13" t="s">
        <v>33</v>
      </c>
      <c r="AX377" s="13" t="s">
        <v>8</v>
      </c>
      <c r="AY377" s="196" t="s">
        <v>245</v>
      </c>
    </row>
    <row r="378" s="2" customFormat="1" ht="14.4" customHeight="1">
      <c r="A378" s="37"/>
      <c r="B378" s="180"/>
      <c r="C378" s="181" t="s">
        <v>579</v>
      </c>
      <c r="D378" s="181" t="s">
        <v>248</v>
      </c>
      <c r="E378" s="182" t="s">
        <v>580</v>
      </c>
      <c r="F378" s="183" t="s">
        <v>581</v>
      </c>
      <c r="G378" s="184" t="s">
        <v>515</v>
      </c>
      <c r="H378" s="185">
        <v>901.51999999999998</v>
      </c>
      <c r="I378" s="186"/>
      <c r="J378" s="187">
        <f>ROUND(I378*H378,0)</f>
        <v>0</v>
      </c>
      <c r="K378" s="183" t="s">
        <v>252</v>
      </c>
      <c r="L378" s="38"/>
      <c r="M378" s="188" t="s">
        <v>1</v>
      </c>
      <c r="N378" s="189" t="s">
        <v>43</v>
      </c>
      <c r="O378" s="76"/>
      <c r="P378" s="190">
        <f>O378*H378</f>
        <v>0</v>
      </c>
      <c r="Q378" s="190">
        <v>0</v>
      </c>
      <c r="R378" s="190">
        <f>Q378*H378</f>
        <v>0</v>
      </c>
      <c r="S378" s="190">
        <v>0</v>
      </c>
      <c r="T378" s="19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92" t="s">
        <v>253</v>
      </c>
      <c r="AT378" s="192" t="s">
        <v>248</v>
      </c>
      <c r="AU378" s="192" t="s">
        <v>87</v>
      </c>
      <c r="AY378" s="18" t="s">
        <v>245</v>
      </c>
      <c r="BE378" s="193">
        <f>IF(N378="základní",J378,0)</f>
        <v>0</v>
      </c>
      <c r="BF378" s="193">
        <f>IF(N378="snížená",J378,0)</f>
        <v>0</v>
      </c>
      <c r="BG378" s="193">
        <f>IF(N378="zákl. přenesená",J378,0)</f>
        <v>0</v>
      </c>
      <c r="BH378" s="193">
        <f>IF(N378="sníž. přenesená",J378,0)</f>
        <v>0</v>
      </c>
      <c r="BI378" s="193">
        <f>IF(N378="nulová",J378,0)</f>
        <v>0</v>
      </c>
      <c r="BJ378" s="18" t="s">
        <v>87</v>
      </c>
      <c r="BK378" s="193">
        <f>ROUND(I378*H378,0)</f>
        <v>0</v>
      </c>
      <c r="BL378" s="18" t="s">
        <v>253</v>
      </c>
      <c r="BM378" s="192" t="s">
        <v>582</v>
      </c>
    </row>
    <row r="379" s="13" customFormat="1">
      <c r="A379" s="13"/>
      <c r="B379" s="194"/>
      <c r="C379" s="13"/>
      <c r="D379" s="195" t="s">
        <v>255</v>
      </c>
      <c r="E379" s="196" t="s">
        <v>1</v>
      </c>
      <c r="F379" s="197" t="s">
        <v>583</v>
      </c>
      <c r="G379" s="13"/>
      <c r="H379" s="198">
        <v>315.60000000000002</v>
      </c>
      <c r="I379" s="199"/>
      <c r="J379" s="13"/>
      <c r="K379" s="13"/>
      <c r="L379" s="194"/>
      <c r="M379" s="200"/>
      <c r="N379" s="201"/>
      <c r="O379" s="201"/>
      <c r="P379" s="201"/>
      <c r="Q379" s="201"/>
      <c r="R379" s="201"/>
      <c r="S379" s="201"/>
      <c r="T379" s="20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6" t="s">
        <v>255</v>
      </c>
      <c r="AU379" s="196" t="s">
        <v>87</v>
      </c>
      <c r="AV379" s="13" t="s">
        <v>87</v>
      </c>
      <c r="AW379" s="13" t="s">
        <v>33</v>
      </c>
      <c r="AX379" s="13" t="s">
        <v>77</v>
      </c>
      <c r="AY379" s="196" t="s">
        <v>245</v>
      </c>
    </row>
    <row r="380" s="13" customFormat="1">
      <c r="A380" s="13"/>
      <c r="B380" s="194"/>
      <c r="C380" s="13"/>
      <c r="D380" s="195" t="s">
        <v>255</v>
      </c>
      <c r="E380" s="196" t="s">
        <v>1</v>
      </c>
      <c r="F380" s="197" t="s">
        <v>584</v>
      </c>
      <c r="G380" s="13"/>
      <c r="H380" s="198">
        <v>75.560000000000002</v>
      </c>
      <c r="I380" s="199"/>
      <c r="J380" s="13"/>
      <c r="K380" s="13"/>
      <c r="L380" s="194"/>
      <c r="M380" s="200"/>
      <c r="N380" s="201"/>
      <c r="O380" s="201"/>
      <c r="P380" s="201"/>
      <c r="Q380" s="201"/>
      <c r="R380" s="201"/>
      <c r="S380" s="201"/>
      <c r="T380" s="20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6" t="s">
        <v>255</v>
      </c>
      <c r="AU380" s="196" t="s">
        <v>87</v>
      </c>
      <c r="AV380" s="13" t="s">
        <v>87</v>
      </c>
      <c r="AW380" s="13" t="s">
        <v>33</v>
      </c>
      <c r="AX380" s="13" t="s">
        <v>77</v>
      </c>
      <c r="AY380" s="196" t="s">
        <v>245</v>
      </c>
    </row>
    <row r="381" s="13" customFormat="1">
      <c r="A381" s="13"/>
      <c r="B381" s="194"/>
      <c r="C381" s="13"/>
      <c r="D381" s="195" t="s">
        <v>255</v>
      </c>
      <c r="E381" s="196" t="s">
        <v>1</v>
      </c>
      <c r="F381" s="197" t="s">
        <v>585</v>
      </c>
      <c r="G381" s="13"/>
      <c r="H381" s="198">
        <v>10.880000000000001</v>
      </c>
      <c r="I381" s="199"/>
      <c r="J381" s="13"/>
      <c r="K381" s="13"/>
      <c r="L381" s="194"/>
      <c r="M381" s="200"/>
      <c r="N381" s="201"/>
      <c r="O381" s="201"/>
      <c r="P381" s="201"/>
      <c r="Q381" s="201"/>
      <c r="R381" s="201"/>
      <c r="S381" s="201"/>
      <c r="T381" s="20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6" t="s">
        <v>255</v>
      </c>
      <c r="AU381" s="196" t="s">
        <v>87</v>
      </c>
      <c r="AV381" s="13" t="s">
        <v>87</v>
      </c>
      <c r="AW381" s="13" t="s">
        <v>33</v>
      </c>
      <c r="AX381" s="13" t="s">
        <v>77</v>
      </c>
      <c r="AY381" s="196" t="s">
        <v>245</v>
      </c>
    </row>
    <row r="382" s="14" customFormat="1">
      <c r="A382" s="14"/>
      <c r="B382" s="203"/>
      <c r="C382" s="14"/>
      <c r="D382" s="195" t="s">
        <v>255</v>
      </c>
      <c r="E382" s="204" t="s">
        <v>156</v>
      </c>
      <c r="F382" s="205" t="s">
        <v>586</v>
      </c>
      <c r="G382" s="14"/>
      <c r="H382" s="206">
        <v>402.04000000000002</v>
      </c>
      <c r="I382" s="207"/>
      <c r="J382" s="14"/>
      <c r="K382" s="14"/>
      <c r="L382" s="203"/>
      <c r="M382" s="208"/>
      <c r="N382" s="209"/>
      <c r="O382" s="209"/>
      <c r="P382" s="209"/>
      <c r="Q382" s="209"/>
      <c r="R382" s="209"/>
      <c r="S382" s="209"/>
      <c r="T382" s="21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04" t="s">
        <v>255</v>
      </c>
      <c r="AU382" s="204" t="s">
        <v>87</v>
      </c>
      <c r="AV382" s="14" t="s">
        <v>246</v>
      </c>
      <c r="AW382" s="14" t="s">
        <v>33</v>
      </c>
      <c r="AX382" s="14" t="s">
        <v>77</v>
      </c>
      <c r="AY382" s="204" t="s">
        <v>245</v>
      </c>
    </row>
    <row r="383" s="13" customFormat="1">
      <c r="A383" s="13"/>
      <c r="B383" s="194"/>
      <c r="C383" s="13"/>
      <c r="D383" s="195" t="s">
        <v>255</v>
      </c>
      <c r="E383" s="196" t="s">
        <v>1</v>
      </c>
      <c r="F383" s="197" t="s">
        <v>587</v>
      </c>
      <c r="G383" s="13"/>
      <c r="H383" s="198">
        <v>5.2199999999999998</v>
      </c>
      <c r="I383" s="199"/>
      <c r="J383" s="13"/>
      <c r="K383" s="13"/>
      <c r="L383" s="194"/>
      <c r="M383" s="200"/>
      <c r="N383" s="201"/>
      <c r="O383" s="201"/>
      <c r="P383" s="201"/>
      <c r="Q383" s="201"/>
      <c r="R383" s="201"/>
      <c r="S383" s="201"/>
      <c r="T383" s="20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6" t="s">
        <v>255</v>
      </c>
      <c r="AU383" s="196" t="s">
        <v>87</v>
      </c>
      <c r="AV383" s="13" t="s">
        <v>87</v>
      </c>
      <c r="AW383" s="13" t="s">
        <v>33</v>
      </c>
      <c r="AX383" s="13" t="s">
        <v>77</v>
      </c>
      <c r="AY383" s="196" t="s">
        <v>245</v>
      </c>
    </row>
    <row r="384" s="13" customFormat="1">
      <c r="A384" s="13"/>
      <c r="B384" s="194"/>
      <c r="C384" s="13"/>
      <c r="D384" s="195" t="s">
        <v>255</v>
      </c>
      <c r="E384" s="196" t="s">
        <v>1</v>
      </c>
      <c r="F384" s="197" t="s">
        <v>517</v>
      </c>
      <c r="G384" s="13"/>
      <c r="H384" s="198">
        <v>5.2000000000000002</v>
      </c>
      <c r="I384" s="199"/>
      <c r="J384" s="13"/>
      <c r="K384" s="13"/>
      <c r="L384" s="194"/>
      <c r="M384" s="200"/>
      <c r="N384" s="201"/>
      <c r="O384" s="201"/>
      <c r="P384" s="201"/>
      <c r="Q384" s="201"/>
      <c r="R384" s="201"/>
      <c r="S384" s="201"/>
      <c r="T384" s="20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6" t="s">
        <v>255</v>
      </c>
      <c r="AU384" s="196" t="s">
        <v>87</v>
      </c>
      <c r="AV384" s="13" t="s">
        <v>87</v>
      </c>
      <c r="AW384" s="13" t="s">
        <v>33</v>
      </c>
      <c r="AX384" s="13" t="s">
        <v>77</v>
      </c>
      <c r="AY384" s="196" t="s">
        <v>245</v>
      </c>
    </row>
    <row r="385" s="13" customFormat="1">
      <c r="A385" s="13"/>
      <c r="B385" s="194"/>
      <c r="C385" s="13"/>
      <c r="D385" s="195" t="s">
        <v>255</v>
      </c>
      <c r="E385" s="196" t="s">
        <v>1</v>
      </c>
      <c r="F385" s="197" t="s">
        <v>518</v>
      </c>
      <c r="G385" s="13"/>
      <c r="H385" s="198">
        <v>6.2999999999999998</v>
      </c>
      <c r="I385" s="199"/>
      <c r="J385" s="13"/>
      <c r="K385" s="13"/>
      <c r="L385" s="194"/>
      <c r="M385" s="200"/>
      <c r="N385" s="201"/>
      <c r="O385" s="201"/>
      <c r="P385" s="201"/>
      <c r="Q385" s="201"/>
      <c r="R385" s="201"/>
      <c r="S385" s="201"/>
      <c r="T385" s="20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6" t="s">
        <v>255</v>
      </c>
      <c r="AU385" s="196" t="s">
        <v>87</v>
      </c>
      <c r="AV385" s="13" t="s">
        <v>87</v>
      </c>
      <c r="AW385" s="13" t="s">
        <v>33</v>
      </c>
      <c r="AX385" s="13" t="s">
        <v>77</v>
      </c>
      <c r="AY385" s="196" t="s">
        <v>245</v>
      </c>
    </row>
    <row r="386" s="13" customFormat="1">
      <c r="A386" s="13"/>
      <c r="B386" s="194"/>
      <c r="C386" s="13"/>
      <c r="D386" s="195" t="s">
        <v>255</v>
      </c>
      <c r="E386" s="196" t="s">
        <v>1</v>
      </c>
      <c r="F386" s="197" t="s">
        <v>588</v>
      </c>
      <c r="G386" s="13"/>
      <c r="H386" s="198">
        <v>14.42</v>
      </c>
      <c r="I386" s="199"/>
      <c r="J386" s="13"/>
      <c r="K386" s="13"/>
      <c r="L386" s="194"/>
      <c r="M386" s="200"/>
      <c r="N386" s="201"/>
      <c r="O386" s="201"/>
      <c r="P386" s="201"/>
      <c r="Q386" s="201"/>
      <c r="R386" s="201"/>
      <c r="S386" s="201"/>
      <c r="T386" s="20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6" t="s">
        <v>255</v>
      </c>
      <c r="AU386" s="196" t="s">
        <v>87</v>
      </c>
      <c r="AV386" s="13" t="s">
        <v>87</v>
      </c>
      <c r="AW386" s="13" t="s">
        <v>33</v>
      </c>
      <c r="AX386" s="13" t="s">
        <v>77</v>
      </c>
      <c r="AY386" s="196" t="s">
        <v>245</v>
      </c>
    </row>
    <row r="387" s="13" customFormat="1">
      <c r="A387" s="13"/>
      <c r="B387" s="194"/>
      <c r="C387" s="13"/>
      <c r="D387" s="195" t="s">
        <v>255</v>
      </c>
      <c r="E387" s="196" t="s">
        <v>1</v>
      </c>
      <c r="F387" s="197" t="s">
        <v>589</v>
      </c>
      <c r="G387" s="13"/>
      <c r="H387" s="198">
        <v>16.02</v>
      </c>
      <c r="I387" s="199"/>
      <c r="J387" s="13"/>
      <c r="K387" s="13"/>
      <c r="L387" s="194"/>
      <c r="M387" s="200"/>
      <c r="N387" s="201"/>
      <c r="O387" s="201"/>
      <c r="P387" s="201"/>
      <c r="Q387" s="201"/>
      <c r="R387" s="201"/>
      <c r="S387" s="201"/>
      <c r="T387" s="20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6" t="s">
        <v>255</v>
      </c>
      <c r="AU387" s="196" t="s">
        <v>87</v>
      </c>
      <c r="AV387" s="13" t="s">
        <v>87</v>
      </c>
      <c r="AW387" s="13" t="s">
        <v>33</v>
      </c>
      <c r="AX387" s="13" t="s">
        <v>77</v>
      </c>
      <c r="AY387" s="196" t="s">
        <v>245</v>
      </c>
    </row>
    <row r="388" s="13" customFormat="1">
      <c r="A388" s="13"/>
      <c r="B388" s="194"/>
      <c r="C388" s="13"/>
      <c r="D388" s="195" t="s">
        <v>255</v>
      </c>
      <c r="E388" s="196" t="s">
        <v>1</v>
      </c>
      <c r="F388" s="197" t="s">
        <v>590</v>
      </c>
      <c r="G388" s="13"/>
      <c r="H388" s="198">
        <v>23.550000000000001</v>
      </c>
      <c r="I388" s="199"/>
      <c r="J388" s="13"/>
      <c r="K388" s="13"/>
      <c r="L388" s="194"/>
      <c r="M388" s="200"/>
      <c r="N388" s="201"/>
      <c r="O388" s="201"/>
      <c r="P388" s="201"/>
      <c r="Q388" s="201"/>
      <c r="R388" s="201"/>
      <c r="S388" s="201"/>
      <c r="T388" s="20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6" t="s">
        <v>255</v>
      </c>
      <c r="AU388" s="196" t="s">
        <v>87</v>
      </c>
      <c r="AV388" s="13" t="s">
        <v>87</v>
      </c>
      <c r="AW388" s="13" t="s">
        <v>33</v>
      </c>
      <c r="AX388" s="13" t="s">
        <v>77</v>
      </c>
      <c r="AY388" s="196" t="s">
        <v>245</v>
      </c>
    </row>
    <row r="389" s="13" customFormat="1">
      <c r="A389" s="13"/>
      <c r="B389" s="194"/>
      <c r="C389" s="13"/>
      <c r="D389" s="195" t="s">
        <v>255</v>
      </c>
      <c r="E389" s="196" t="s">
        <v>1</v>
      </c>
      <c r="F389" s="197" t="s">
        <v>591</v>
      </c>
      <c r="G389" s="13"/>
      <c r="H389" s="198">
        <v>12.699999999999999</v>
      </c>
      <c r="I389" s="199"/>
      <c r="J389" s="13"/>
      <c r="K389" s="13"/>
      <c r="L389" s="194"/>
      <c r="M389" s="200"/>
      <c r="N389" s="201"/>
      <c r="O389" s="201"/>
      <c r="P389" s="201"/>
      <c r="Q389" s="201"/>
      <c r="R389" s="201"/>
      <c r="S389" s="201"/>
      <c r="T389" s="20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6" t="s">
        <v>255</v>
      </c>
      <c r="AU389" s="196" t="s">
        <v>87</v>
      </c>
      <c r="AV389" s="13" t="s">
        <v>87</v>
      </c>
      <c r="AW389" s="13" t="s">
        <v>33</v>
      </c>
      <c r="AX389" s="13" t="s">
        <v>77</v>
      </c>
      <c r="AY389" s="196" t="s">
        <v>245</v>
      </c>
    </row>
    <row r="390" s="13" customFormat="1">
      <c r="A390" s="13"/>
      <c r="B390" s="194"/>
      <c r="C390" s="13"/>
      <c r="D390" s="195" t="s">
        <v>255</v>
      </c>
      <c r="E390" s="196" t="s">
        <v>1</v>
      </c>
      <c r="F390" s="197" t="s">
        <v>592</v>
      </c>
      <c r="G390" s="13"/>
      <c r="H390" s="198">
        <v>112.8</v>
      </c>
      <c r="I390" s="199"/>
      <c r="J390" s="13"/>
      <c r="K390" s="13"/>
      <c r="L390" s="194"/>
      <c r="M390" s="200"/>
      <c r="N390" s="201"/>
      <c r="O390" s="201"/>
      <c r="P390" s="201"/>
      <c r="Q390" s="201"/>
      <c r="R390" s="201"/>
      <c r="S390" s="201"/>
      <c r="T390" s="20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6" t="s">
        <v>255</v>
      </c>
      <c r="AU390" s="196" t="s">
        <v>87</v>
      </c>
      <c r="AV390" s="13" t="s">
        <v>87</v>
      </c>
      <c r="AW390" s="13" t="s">
        <v>33</v>
      </c>
      <c r="AX390" s="13" t="s">
        <v>77</v>
      </c>
      <c r="AY390" s="196" t="s">
        <v>245</v>
      </c>
    </row>
    <row r="391" s="13" customFormat="1">
      <c r="A391" s="13"/>
      <c r="B391" s="194"/>
      <c r="C391" s="13"/>
      <c r="D391" s="195" t="s">
        <v>255</v>
      </c>
      <c r="E391" s="196" t="s">
        <v>1</v>
      </c>
      <c r="F391" s="197" t="s">
        <v>593</v>
      </c>
      <c r="G391" s="13"/>
      <c r="H391" s="198">
        <v>5.25</v>
      </c>
      <c r="I391" s="199"/>
      <c r="J391" s="13"/>
      <c r="K391" s="13"/>
      <c r="L391" s="194"/>
      <c r="M391" s="200"/>
      <c r="N391" s="201"/>
      <c r="O391" s="201"/>
      <c r="P391" s="201"/>
      <c r="Q391" s="201"/>
      <c r="R391" s="201"/>
      <c r="S391" s="201"/>
      <c r="T391" s="20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6" t="s">
        <v>255</v>
      </c>
      <c r="AU391" s="196" t="s">
        <v>87</v>
      </c>
      <c r="AV391" s="13" t="s">
        <v>87</v>
      </c>
      <c r="AW391" s="13" t="s">
        <v>33</v>
      </c>
      <c r="AX391" s="13" t="s">
        <v>77</v>
      </c>
      <c r="AY391" s="196" t="s">
        <v>245</v>
      </c>
    </row>
    <row r="392" s="13" customFormat="1">
      <c r="A392" s="13"/>
      <c r="B392" s="194"/>
      <c r="C392" s="13"/>
      <c r="D392" s="195" t="s">
        <v>255</v>
      </c>
      <c r="E392" s="196" t="s">
        <v>1</v>
      </c>
      <c r="F392" s="197" t="s">
        <v>594</v>
      </c>
      <c r="G392" s="13"/>
      <c r="H392" s="198">
        <v>8.1999999999999993</v>
      </c>
      <c r="I392" s="199"/>
      <c r="J392" s="13"/>
      <c r="K392" s="13"/>
      <c r="L392" s="194"/>
      <c r="M392" s="200"/>
      <c r="N392" s="201"/>
      <c r="O392" s="201"/>
      <c r="P392" s="201"/>
      <c r="Q392" s="201"/>
      <c r="R392" s="201"/>
      <c r="S392" s="201"/>
      <c r="T392" s="20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6" t="s">
        <v>255</v>
      </c>
      <c r="AU392" s="196" t="s">
        <v>87</v>
      </c>
      <c r="AV392" s="13" t="s">
        <v>87</v>
      </c>
      <c r="AW392" s="13" t="s">
        <v>33</v>
      </c>
      <c r="AX392" s="13" t="s">
        <v>77</v>
      </c>
      <c r="AY392" s="196" t="s">
        <v>245</v>
      </c>
    </row>
    <row r="393" s="13" customFormat="1">
      <c r="A393" s="13"/>
      <c r="B393" s="194"/>
      <c r="C393" s="13"/>
      <c r="D393" s="195" t="s">
        <v>255</v>
      </c>
      <c r="E393" s="196" t="s">
        <v>1</v>
      </c>
      <c r="F393" s="197" t="s">
        <v>595</v>
      </c>
      <c r="G393" s="13"/>
      <c r="H393" s="198">
        <v>92</v>
      </c>
      <c r="I393" s="199"/>
      <c r="J393" s="13"/>
      <c r="K393" s="13"/>
      <c r="L393" s="194"/>
      <c r="M393" s="200"/>
      <c r="N393" s="201"/>
      <c r="O393" s="201"/>
      <c r="P393" s="201"/>
      <c r="Q393" s="201"/>
      <c r="R393" s="201"/>
      <c r="S393" s="201"/>
      <c r="T393" s="20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6" t="s">
        <v>255</v>
      </c>
      <c r="AU393" s="196" t="s">
        <v>87</v>
      </c>
      <c r="AV393" s="13" t="s">
        <v>87</v>
      </c>
      <c r="AW393" s="13" t="s">
        <v>33</v>
      </c>
      <c r="AX393" s="13" t="s">
        <v>77</v>
      </c>
      <c r="AY393" s="196" t="s">
        <v>245</v>
      </c>
    </row>
    <row r="394" s="13" customFormat="1">
      <c r="A394" s="13"/>
      <c r="B394" s="194"/>
      <c r="C394" s="13"/>
      <c r="D394" s="195" t="s">
        <v>255</v>
      </c>
      <c r="E394" s="196" t="s">
        <v>1</v>
      </c>
      <c r="F394" s="197" t="s">
        <v>596</v>
      </c>
      <c r="G394" s="13"/>
      <c r="H394" s="198">
        <v>70.400000000000006</v>
      </c>
      <c r="I394" s="199"/>
      <c r="J394" s="13"/>
      <c r="K394" s="13"/>
      <c r="L394" s="194"/>
      <c r="M394" s="200"/>
      <c r="N394" s="201"/>
      <c r="O394" s="201"/>
      <c r="P394" s="201"/>
      <c r="Q394" s="201"/>
      <c r="R394" s="201"/>
      <c r="S394" s="201"/>
      <c r="T394" s="20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6" t="s">
        <v>255</v>
      </c>
      <c r="AU394" s="196" t="s">
        <v>87</v>
      </c>
      <c r="AV394" s="13" t="s">
        <v>87</v>
      </c>
      <c r="AW394" s="13" t="s">
        <v>33</v>
      </c>
      <c r="AX394" s="13" t="s">
        <v>77</v>
      </c>
      <c r="AY394" s="196" t="s">
        <v>245</v>
      </c>
    </row>
    <row r="395" s="13" customFormat="1">
      <c r="A395" s="13"/>
      <c r="B395" s="194"/>
      <c r="C395" s="13"/>
      <c r="D395" s="195" t="s">
        <v>255</v>
      </c>
      <c r="E395" s="196" t="s">
        <v>1</v>
      </c>
      <c r="F395" s="197" t="s">
        <v>597</v>
      </c>
      <c r="G395" s="13"/>
      <c r="H395" s="198">
        <v>16.800000000000001</v>
      </c>
      <c r="I395" s="199"/>
      <c r="J395" s="13"/>
      <c r="K395" s="13"/>
      <c r="L395" s="194"/>
      <c r="M395" s="200"/>
      <c r="N395" s="201"/>
      <c r="O395" s="201"/>
      <c r="P395" s="201"/>
      <c r="Q395" s="201"/>
      <c r="R395" s="201"/>
      <c r="S395" s="201"/>
      <c r="T395" s="20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6" t="s">
        <v>255</v>
      </c>
      <c r="AU395" s="196" t="s">
        <v>87</v>
      </c>
      <c r="AV395" s="13" t="s">
        <v>87</v>
      </c>
      <c r="AW395" s="13" t="s">
        <v>33</v>
      </c>
      <c r="AX395" s="13" t="s">
        <v>77</v>
      </c>
      <c r="AY395" s="196" t="s">
        <v>245</v>
      </c>
    </row>
    <row r="396" s="13" customFormat="1">
      <c r="A396" s="13"/>
      <c r="B396" s="194"/>
      <c r="C396" s="13"/>
      <c r="D396" s="195" t="s">
        <v>255</v>
      </c>
      <c r="E396" s="196" t="s">
        <v>1</v>
      </c>
      <c r="F396" s="197" t="s">
        <v>598</v>
      </c>
      <c r="G396" s="13"/>
      <c r="H396" s="198">
        <v>12.4</v>
      </c>
      <c r="I396" s="199"/>
      <c r="J396" s="13"/>
      <c r="K396" s="13"/>
      <c r="L396" s="194"/>
      <c r="M396" s="200"/>
      <c r="N396" s="201"/>
      <c r="O396" s="201"/>
      <c r="P396" s="201"/>
      <c r="Q396" s="201"/>
      <c r="R396" s="201"/>
      <c r="S396" s="201"/>
      <c r="T396" s="20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6" t="s">
        <v>255</v>
      </c>
      <c r="AU396" s="196" t="s">
        <v>87</v>
      </c>
      <c r="AV396" s="13" t="s">
        <v>87</v>
      </c>
      <c r="AW396" s="13" t="s">
        <v>33</v>
      </c>
      <c r="AX396" s="13" t="s">
        <v>77</v>
      </c>
      <c r="AY396" s="196" t="s">
        <v>245</v>
      </c>
    </row>
    <row r="397" s="13" customFormat="1">
      <c r="A397" s="13"/>
      <c r="B397" s="194"/>
      <c r="C397" s="13"/>
      <c r="D397" s="195" t="s">
        <v>255</v>
      </c>
      <c r="E397" s="196" t="s">
        <v>1</v>
      </c>
      <c r="F397" s="197" t="s">
        <v>599</v>
      </c>
      <c r="G397" s="13"/>
      <c r="H397" s="198">
        <v>1.7</v>
      </c>
      <c r="I397" s="199"/>
      <c r="J397" s="13"/>
      <c r="K397" s="13"/>
      <c r="L397" s="194"/>
      <c r="M397" s="200"/>
      <c r="N397" s="201"/>
      <c r="O397" s="201"/>
      <c r="P397" s="201"/>
      <c r="Q397" s="201"/>
      <c r="R397" s="201"/>
      <c r="S397" s="201"/>
      <c r="T397" s="20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6" t="s">
        <v>255</v>
      </c>
      <c r="AU397" s="196" t="s">
        <v>87</v>
      </c>
      <c r="AV397" s="13" t="s">
        <v>87</v>
      </c>
      <c r="AW397" s="13" t="s">
        <v>33</v>
      </c>
      <c r="AX397" s="13" t="s">
        <v>77</v>
      </c>
      <c r="AY397" s="196" t="s">
        <v>245</v>
      </c>
    </row>
    <row r="398" s="14" customFormat="1">
      <c r="A398" s="14"/>
      <c r="B398" s="203"/>
      <c r="C398" s="14"/>
      <c r="D398" s="195" t="s">
        <v>255</v>
      </c>
      <c r="E398" s="204" t="s">
        <v>159</v>
      </c>
      <c r="F398" s="205" t="s">
        <v>600</v>
      </c>
      <c r="G398" s="14"/>
      <c r="H398" s="206">
        <v>402.95999999999998</v>
      </c>
      <c r="I398" s="207"/>
      <c r="J398" s="14"/>
      <c r="K398" s="14"/>
      <c r="L398" s="203"/>
      <c r="M398" s="208"/>
      <c r="N398" s="209"/>
      <c r="O398" s="209"/>
      <c r="P398" s="209"/>
      <c r="Q398" s="209"/>
      <c r="R398" s="209"/>
      <c r="S398" s="209"/>
      <c r="T398" s="21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04" t="s">
        <v>255</v>
      </c>
      <c r="AU398" s="204" t="s">
        <v>87</v>
      </c>
      <c r="AV398" s="14" t="s">
        <v>246</v>
      </c>
      <c r="AW398" s="14" t="s">
        <v>33</v>
      </c>
      <c r="AX398" s="14" t="s">
        <v>77</v>
      </c>
      <c r="AY398" s="204" t="s">
        <v>245</v>
      </c>
    </row>
    <row r="399" s="13" customFormat="1">
      <c r="A399" s="13"/>
      <c r="B399" s="194"/>
      <c r="C399" s="13"/>
      <c r="D399" s="195" t="s">
        <v>255</v>
      </c>
      <c r="E399" s="196" t="s">
        <v>1</v>
      </c>
      <c r="F399" s="197" t="s">
        <v>601</v>
      </c>
      <c r="G399" s="13"/>
      <c r="H399" s="198">
        <v>3.4199999999999999</v>
      </c>
      <c r="I399" s="199"/>
      <c r="J399" s="13"/>
      <c r="K399" s="13"/>
      <c r="L399" s="194"/>
      <c r="M399" s="200"/>
      <c r="N399" s="201"/>
      <c r="O399" s="201"/>
      <c r="P399" s="201"/>
      <c r="Q399" s="201"/>
      <c r="R399" s="201"/>
      <c r="S399" s="201"/>
      <c r="T399" s="20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6" t="s">
        <v>255</v>
      </c>
      <c r="AU399" s="196" t="s">
        <v>87</v>
      </c>
      <c r="AV399" s="13" t="s">
        <v>87</v>
      </c>
      <c r="AW399" s="13" t="s">
        <v>33</v>
      </c>
      <c r="AX399" s="13" t="s">
        <v>77</v>
      </c>
      <c r="AY399" s="196" t="s">
        <v>245</v>
      </c>
    </row>
    <row r="400" s="13" customFormat="1">
      <c r="A400" s="13"/>
      <c r="B400" s="194"/>
      <c r="C400" s="13"/>
      <c r="D400" s="195" t="s">
        <v>255</v>
      </c>
      <c r="E400" s="196" t="s">
        <v>1</v>
      </c>
      <c r="F400" s="197" t="s">
        <v>602</v>
      </c>
      <c r="G400" s="13"/>
      <c r="H400" s="198">
        <v>1.5</v>
      </c>
      <c r="I400" s="199"/>
      <c r="J400" s="13"/>
      <c r="K400" s="13"/>
      <c r="L400" s="194"/>
      <c r="M400" s="200"/>
      <c r="N400" s="201"/>
      <c r="O400" s="201"/>
      <c r="P400" s="201"/>
      <c r="Q400" s="201"/>
      <c r="R400" s="201"/>
      <c r="S400" s="201"/>
      <c r="T400" s="20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6" t="s">
        <v>255</v>
      </c>
      <c r="AU400" s="196" t="s">
        <v>87</v>
      </c>
      <c r="AV400" s="13" t="s">
        <v>87</v>
      </c>
      <c r="AW400" s="13" t="s">
        <v>33</v>
      </c>
      <c r="AX400" s="13" t="s">
        <v>77</v>
      </c>
      <c r="AY400" s="196" t="s">
        <v>245</v>
      </c>
    </row>
    <row r="401" s="13" customFormat="1">
      <c r="A401" s="13"/>
      <c r="B401" s="194"/>
      <c r="C401" s="13"/>
      <c r="D401" s="195" t="s">
        <v>255</v>
      </c>
      <c r="E401" s="196" t="s">
        <v>1</v>
      </c>
      <c r="F401" s="197" t="s">
        <v>603</v>
      </c>
      <c r="G401" s="13"/>
      <c r="H401" s="198">
        <v>5.5499999999999998</v>
      </c>
      <c r="I401" s="199"/>
      <c r="J401" s="13"/>
      <c r="K401" s="13"/>
      <c r="L401" s="194"/>
      <c r="M401" s="200"/>
      <c r="N401" s="201"/>
      <c r="O401" s="201"/>
      <c r="P401" s="201"/>
      <c r="Q401" s="201"/>
      <c r="R401" s="201"/>
      <c r="S401" s="201"/>
      <c r="T401" s="20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6" t="s">
        <v>255</v>
      </c>
      <c r="AU401" s="196" t="s">
        <v>87</v>
      </c>
      <c r="AV401" s="13" t="s">
        <v>87</v>
      </c>
      <c r="AW401" s="13" t="s">
        <v>33</v>
      </c>
      <c r="AX401" s="13" t="s">
        <v>77</v>
      </c>
      <c r="AY401" s="196" t="s">
        <v>245</v>
      </c>
    </row>
    <row r="402" s="13" customFormat="1">
      <c r="A402" s="13"/>
      <c r="B402" s="194"/>
      <c r="C402" s="13"/>
      <c r="D402" s="195" t="s">
        <v>255</v>
      </c>
      <c r="E402" s="196" t="s">
        <v>1</v>
      </c>
      <c r="F402" s="197" t="s">
        <v>604</v>
      </c>
      <c r="G402" s="13"/>
      <c r="H402" s="198">
        <v>2.8999999999999999</v>
      </c>
      <c r="I402" s="199"/>
      <c r="J402" s="13"/>
      <c r="K402" s="13"/>
      <c r="L402" s="194"/>
      <c r="M402" s="200"/>
      <c r="N402" s="201"/>
      <c r="O402" s="201"/>
      <c r="P402" s="201"/>
      <c r="Q402" s="201"/>
      <c r="R402" s="201"/>
      <c r="S402" s="201"/>
      <c r="T402" s="20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6" t="s">
        <v>255</v>
      </c>
      <c r="AU402" s="196" t="s">
        <v>87</v>
      </c>
      <c r="AV402" s="13" t="s">
        <v>87</v>
      </c>
      <c r="AW402" s="13" t="s">
        <v>33</v>
      </c>
      <c r="AX402" s="13" t="s">
        <v>77</v>
      </c>
      <c r="AY402" s="196" t="s">
        <v>245</v>
      </c>
    </row>
    <row r="403" s="13" customFormat="1">
      <c r="A403" s="13"/>
      <c r="B403" s="194"/>
      <c r="C403" s="13"/>
      <c r="D403" s="195" t="s">
        <v>255</v>
      </c>
      <c r="E403" s="196" t="s">
        <v>1</v>
      </c>
      <c r="F403" s="197" t="s">
        <v>605</v>
      </c>
      <c r="G403" s="13"/>
      <c r="H403" s="198">
        <v>36</v>
      </c>
      <c r="I403" s="199"/>
      <c r="J403" s="13"/>
      <c r="K403" s="13"/>
      <c r="L403" s="194"/>
      <c r="M403" s="200"/>
      <c r="N403" s="201"/>
      <c r="O403" s="201"/>
      <c r="P403" s="201"/>
      <c r="Q403" s="201"/>
      <c r="R403" s="201"/>
      <c r="S403" s="201"/>
      <c r="T403" s="20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6" t="s">
        <v>255</v>
      </c>
      <c r="AU403" s="196" t="s">
        <v>87</v>
      </c>
      <c r="AV403" s="13" t="s">
        <v>87</v>
      </c>
      <c r="AW403" s="13" t="s">
        <v>33</v>
      </c>
      <c r="AX403" s="13" t="s">
        <v>77</v>
      </c>
      <c r="AY403" s="196" t="s">
        <v>245</v>
      </c>
    </row>
    <row r="404" s="13" customFormat="1">
      <c r="A404" s="13"/>
      <c r="B404" s="194"/>
      <c r="C404" s="13"/>
      <c r="D404" s="195" t="s">
        <v>255</v>
      </c>
      <c r="E404" s="196" t="s">
        <v>1</v>
      </c>
      <c r="F404" s="197" t="s">
        <v>606</v>
      </c>
      <c r="G404" s="13"/>
      <c r="H404" s="198">
        <v>2.0499999999999998</v>
      </c>
      <c r="I404" s="199"/>
      <c r="J404" s="13"/>
      <c r="K404" s="13"/>
      <c r="L404" s="194"/>
      <c r="M404" s="200"/>
      <c r="N404" s="201"/>
      <c r="O404" s="201"/>
      <c r="P404" s="201"/>
      <c r="Q404" s="201"/>
      <c r="R404" s="201"/>
      <c r="S404" s="201"/>
      <c r="T404" s="20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6" t="s">
        <v>255</v>
      </c>
      <c r="AU404" s="196" t="s">
        <v>87</v>
      </c>
      <c r="AV404" s="13" t="s">
        <v>87</v>
      </c>
      <c r="AW404" s="13" t="s">
        <v>33</v>
      </c>
      <c r="AX404" s="13" t="s">
        <v>77</v>
      </c>
      <c r="AY404" s="196" t="s">
        <v>245</v>
      </c>
    </row>
    <row r="405" s="13" customFormat="1">
      <c r="A405" s="13"/>
      <c r="B405" s="194"/>
      <c r="C405" s="13"/>
      <c r="D405" s="195" t="s">
        <v>255</v>
      </c>
      <c r="E405" s="196" t="s">
        <v>1</v>
      </c>
      <c r="F405" s="197" t="s">
        <v>607</v>
      </c>
      <c r="G405" s="13"/>
      <c r="H405" s="198">
        <v>1.8</v>
      </c>
      <c r="I405" s="199"/>
      <c r="J405" s="13"/>
      <c r="K405" s="13"/>
      <c r="L405" s="194"/>
      <c r="M405" s="200"/>
      <c r="N405" s="201"/>
      <c r="O405" s="201"/>
      <c r="P405" s="201"/>
      <c r="Q405" s="201"/>
      <c r="R405" s="201"/>
      <c r="S405" s="201"/>
      <c r="T405" s="20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6" t="s">
        <v>255</v>
      </c>
      <c r="AU405" s="196" t="s">
        <v>87</v>
      </c>
      <c r="AV405" s="13" t="s">
        <v>87</v>
      </c>
      <c r="AW405" s="13" t="s">
        <v>33</v>
      </c>
      <c r="AX405" s="13" t="s">
        <v>77</v>
      </c>
      <c r="AY405" s="196" t="s">
        <v>245</v>
      </c>
    </row>
    <row r="406" s="13" customFormat="1">
      <c r="A406" s="13"/>
      <c r="B406" s="194"/>
      <c r="C406" s="13"/>
      <c r="D406" s="195" t="s">
        <v>255</v>
      </c>
      <c r="E406" s="196" t="s">
        <v>1</v>
      </c>
      <c r="F406" s="197" t="s">
        <v>608</v>
      </c>
      <c r="G406" s="13"/>
      <c r="H406" s="198">
        <v>13.6</v>
      </c>
      <c r="I406" s="199"/>
      <c r="J406" s="13"/>
      <c r="K406" s="13"/>
      <c r="L406" s="194"/>
      <c r="M406" s="200"/>
      <c r="N406" s="201"/>
      <c r="O406" s="201"/>
      <c r="P406" s="201"/>
      <c r="Q406" s="201"/>
      <c r="R406" s="201"/>
      <c r="S406" s="201"/>
      <c r="T406" s="20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6" t="s">
        <v>255</v>
      </c>
      <c r="AU406" s="196" t="s">
        <v>87</v>
      </c>
      <c r="AV406" s="13" t="s">
        <v>87</v>
      </c>
      <c r="AW406" s="13" t="s">
        <v>33</v>
      </c>
      <c r="AX406" s="13" t="s">
        <v>77</v>
      </c>
      <c r="AY406" s="196" t="s">
        <v>245</v>
      </c>
    </row>
    <row r="407" s="13" customFormat="1">
      <c r="A407" s="13"/>
      <c r="B407" s="194"/>
      <c r="C407" s="13"/>
      <c r="D407" s="195" t="s">
        <v>255</v>
      </c>
      <c r="E407" s="196" t="s">
        <v>1</v>
      </c>
      <c r="F407" s="197" t="s">
        <v>609</v>
      </c>
      <c r="G407" s="13"/>
      <c r="H407" s="198">
        <v>19.199999999999999</v>
      </c>
      <c r="I407" s="199"/>
      <c r="J407" s="13"/>
      <c r="K407" s="13"/>
      <c r="L407" s="194"/>
      <c r="M407" s="200"/>
      <c r="N407" s="201"/>
      <c r="O407" s="201"/>
      <c r="P407" s="201"/>
      <c r="Q407" s="201"/>
      <c r="R407" s="201"/>
      <c r="S407" s="201"/>
      <c r="T407" s="20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6" t="s">
        <v>255</v>
      </c>
      <c r="AU407" s="196" t="s">
        <v>87</v>
      </c>
      <c r="AV407" s="13" t="s">
        <v>87</v>
      </c>
      <c r="AW407" s="13" t="s">
        <v>33</v>
      </c>
      <c r="AX407" s="13" t="s">
        <v>77</v>
      </c>
      <c r="AY407" s="196" t="s">
        <v>245</v>
      </c>
    </row>
    <row r="408" s="13" customFormat="1">
      <c r="A408" s="13"/>
      <c r="B408" s="194"/>
      <c r="C408" s="13"/>
      <c r="D408" s="195" t="s">
        <v>255</v>
      </c>
      <c r="E408" s="196" t="s">
        <v>1</v>
      </c>
      <c r="F408" s="197" t="s">
        <v>610</v>
      </c>
      <c r="G408" s="13"/>
      <c r="H408" s="198">
        <v>4.7999999999999998</v>
      </c>
      <c r="I408" s="199"/>
      <c r="J408" s="13"/>
      <c r="K408" s="13"/>
      <c r="L408" s="194"/>
      <c r="M408" s="200"/>
      <c r="N408" s="201"/>
      <c r="O408" s="201"/>
      <c r="P408" s="201"/>
      <c r="Q408" s="201"/>
      <c r="R408" s="201"/>
      <c r="S408" s="201"/>
      <c r="T408" s="20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6" t="s">
        <v>255</v>
      </c>
      <c r="AU408" s="196" t="s">
        <v>87</v>
      </c>
      <c r="AV408" s="13" t="s">
        <v>87</v>
      </c>
      <c r="AW408" s="13" t="s">
        <v>33</v>
      </c>
      <c r="AX408" s="13" t="s">
        <v>77</v>
      </c>
      <c r="AY408" s="196" t="s">
        <v>245</v>
      </c>
    </row>
    <row r="409" s="13" customFormat="1">
      <c r="A409" s="13"/>
      <c r="B409" s="194"/>
      <c r="C409" s="13"/>
      <c r="D409" s="195" t="s">
        <v>255</v>
      </c>
      <c r="E409" s="196" t="s">
        <v>1</v>
      </c>
      <c r="F409" s="197" t="s">
        <v>611</v>
      </c>
      <c r="G409" s="13"/>
      <c r="H409" s="198">
        <v>5.2000000000000002</v>
      </c>
      <c r="I409" s="199"/>
      <c r="J409" s="13"/>
      <c r="K409" s="13"/>
      <c r="L409" s="194"/>
      <c r="M409" s="200"/>
      <c r="N409" s="201"/>
      <c r="O409" s="201"/>
      <c r="P409" s="201"/>
      <c r="Q409" s="201"/>
      <c r="R409" s="201"/>
      <c r="S409" s="201"/>
      <c r="T409" s="20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6" t="s">
        <v>255</v>
      </c>
      <c r="AU409" s="196" t="s">
        <v>87</v>
      </c>
      <c r="AV409" s="13" t="s">
        <v>87</v>
      </c>
      <c r="AW409" s="13" t="s">
        <v>33</v>
      </c>
      <c r="AX409" s="13" t="s">
        <v>77</v>
      </c>
      <c r="AY409" s="196" t="s">
        <v>245</v>
      </c>
    </row>
    <row r="410" s="13" customFormat="1">
      <c r="A410" s="13"/>
      <c r="B410" s="194"/>
      <c r="C410" s="13"/>
      <c r="D410" s="195" t="s">
        <v>255</v>
      </c>
      <c r="E410" s="196" t="s">
        <v>1</v>
      </c>
      <c r="F410" s="197" t="s">
        <v>612</v>
      </c>
      <c r="G410" s="13"/>
      <c r="H410" s="198">
        <v>0.5</v>
      </c>
      <c r="I410" s="199"/>
      <c r="J410" s="13"/>
      <c r="K410" s="13"/>
      <c r="L410" s="194"/>
      <c r="M410" s="200"/>
      <c r="N410" s="201"/>
      <c r="O410" s="201"/>
      <c r="P410" s="201"/>
      <c r="Q410" s="201"/>
      <c r="R410" s="201"/>
      <c r="S410" s="201"/>
      <c r="T410" s="20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6" t="s">
        <v>255</v>
      </c>
      <c r="AU410" s="196" t="s">
        <v>87</v>
      </c>
      <c r="AV410" s="13" t="s">
        <v>87</v>
      </c>
      <c r="AW410" s="13" t="s">
        <v>33</v>
      </c>
      <c r="AX410" s="13" t="s">
        <v>77</v>
      </c>
      <c r="AY410" s="196" t="s">
        <v>245</v>
      </c>
    </row>
    <row r="411" s="14" customFormat="1">
      <c r="A411" s="14"/>
      <c r="B411" s="203"/>
      <c r="C411" s="14"/>
      <c r="D411" s="195" t="s">
        <v>255</v>
      </c>
      <c r="E411" s="204" t="s">
        <v>162</v>
      </c>
      <c r="F411" s="205" t="s">
        <v>613</v>
      </c>
      <c r="G411" s="14"/>
      <c r="H411" s="206">
        <v>96.519999999999996</v>
      </c>
      <c r="I411" s="207"/>
      <c r="J411" s="14"/>
      <c r="K411" s="14"/>
      <c r="L411" s="203"/>
      <c r="M411" s="208"/>
      <c r="N411" s="209"/>
      <c r="O411" s="209"/>
      <c r="P411" s="209"/>
      <c r="Q411" s="209"/>
      <c r="R411" s="209"/>
      <c r="S411" s="209"/>
      <c r="T411" s="21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4" t="s">
        <v>255</v>
      </c>
      <c r="AU411" s="204" t="s">
        <v>87</v>
      </c>
      <c r="AV411" s="14" t="s">
        <v>246</v>
      </c>
      <c r="AW411" s="14" t="s">
        <v>33</v>
      </c>
      <c r="AX411" s="14" t="s">
        <v>77</v>
      </c>
      <c r="AY411" s="204" t="s">
        <v>245</v>
      </c>
    </row>
    <row r="412" s="15" customFormat="1">
      <c r="A412" s="15"/>
      <c r="B412" s="211"/>
      <c r="C412" s="15"/>
      <c r="D412" s="195" t="s">
        <v>255</v>
      </c>
      <c r="E412" s="212" t="s">
        <v>1</v>
      </c>
      <c r="F412" s="213" t="s">
        <v>272</v>
      </c>
      <c r="G412" s="15"/>
      <c r="H412" s="214">
        <v>901.51999999999998</v>
      </c>
      <c r="I412" s="215"/>
      <c r="J412" s="15"/>
      <c r="K412" s="15"/>
      <c r="L412" s="211"/>
      <c r="M412" s="216"/>
      <c r="N412" s="217"/>
      <c r="O412" s="217"/>
      <c r="P412" s="217"/>
      <c r="Q412" s="217"/>
      <c r="R412" s="217"/>
      <c r="S412" s="217"/>
      <c r="T412" s="218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12" t="s">
        <v>255</v>
      </c>
      <c r="AU412" s="212" t="s">
        <v>87</v>
      </c>
      <c r="AV412" s="15" t="s">
        <v>253</v>
      </c>
      <c r="AW412" s="15" t="s">
        <v>33</v>
      </c>
      <c r="AX412" s="15" t="s">
        <v>8</v>
      </c>
      <c r="AY412" s="212" t="s">
        <v>245</v>
      </c>
    </row>
    <row r="413" s="2" customFormat="1" ht="14.4" customHeight="1">
      <c r="A413" s="37"/>
      <c r="B413" s="180"/>
      <c r="C413" s="219" t="s">
        <v>614</v>
      </c>
      <c r="D413" s="219" t="s">
        <v>377</v>
      </c>
      <c r="E413" s="220" t="s">
        <v>615</v>
      </c>
      <c r="F413" s="221" t="s">
        <v>616</v>
      </c>
      <c r="G413" s="222" t="s">
        <v>515</v>
      </c>
      <c r="H413" s="223">
        <v>422.142</v>
      </c>
      <c r="I413" s="224"/>
      <c r="J413" s="225">
        <f>ROUND(I413*H413,0)</f>
        <v>0</v>
      </c>
      <c r="K413" s="221" t="s">
        <v>264</v>
      </c>
      <c r="L413" s="226"/>
      <c r="M413" s="227" t="s">
        <v>1</v>
      </c>
      <c r="N413" s="228" t="s">
        <v>43</v>
      </c>
      <c r="O413" s="76"/>
      <c r="P413" s="190">
        <f>O413*H413</f>
        <v>0</v>
      </c>
      <c r="Q413" s="190">
        <v>3.0000000000000001E-05</v>
      </c>
      <c r="R413" s="190">
        <f>Q413*H413</f>
        <v>0.01266426</v>
      </c>
      <c r="S413" s="190">
        <v>0</v>
      </c>
      <c r="T413" s="191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2" t="s">
        <v>295</v>
      </c>
      <c r="AT413" s="192" t="s">
        <v>377</v>
      </c>
      <c r="AU413" s="192" t="s">
        <v>87</v>
      </c>
      <c r="AY413" s="18" t="s">
        <v>245</v>
      </c>
      <c r="BE413" s="193">
        <f>IF(N413="základní",J413,0)</f>
        <v>0</v>
      </c>
      <c r="BF413" s="193">
        <f>IF(N413="snížená",J413,0)</f>
        <v>0</v>
      </c>
      <c r="BG413" s="193">
        <f>IF(N413="zákl. přenesená",J413,0)</f>
        <v>0</v>
      </c>
      <c r="BH413" s="193">
        <f>IF(N413="sníž. přenesená",J413,0)</f>
        <v>0</v>
      </c>
      <c r="BI413" s="193">
        <f>IF(N413="nulová",J413,0)</f>
        <v>0</v>
      </c>
      <c r="BJ413" s="18" t="s">
        <v>87</v>
      </c>
      <c r="BK413" s="193">
        <f>ROUND(I413*H413,0)</f>
        <v>0</v>
      </c>
      <c r="BL413" s="18" t="s">
        <v>253</v>
      </c>
      <c r="BM413" s="192" t="s">
        <v>617</v>
      </c>
    </row>
    <row r="414" s="13" customFormat="1">
      <c r="A414" s="13"/>
      <c r="B414" s="194"/>
      <c r="C414" s="13"/>
      <c r="D414" s="195" t="s">
        <v>255</v>
      </c>
      <c r="E414" s="196" t="s">
        <v>1</v>
      </c>
      <c r="F414" s="197" t="s">
        <v>618</v>
      </c>
      <c r="G414" s="13"/>
      <c r="H414" s="198">
        <v>422.142</v>
      </c>
      <c r="I414" s="199"/>
      <c r="J414" s="13"/>
      <c r="K414" s="13"/>
      <c r="L414" s="194"/>
      <c r="M414" s="200"/>
      <c r="N414" s="201"/>
      <c r="O414" s="201"/>
      <c r="P414" s="201"/>
      <c r="Q414" s="201"/>
      <c r="R414" s="201"/>
      <c r="S414" s="201"/>
      <c r="T414" s="20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6" t="s">
        <v>255</v>
      </c>
      <c r="AU414" s="196" t="s">
        <v>87</v>
      </c>
      <c r="AV414" s="13" t="s">
        <v>87</v>
      </c>
      <c r="AW414" s="13" t="s">
        <v>33</v>
      </c>
      <c r="AX414" s="13" t="s">
        <v>8</v>
      </c>
      <c r="AY414" s="196" t="s">
        <v>245</v>
      </c>
    </row>
    <row r="415" s="2" customFormat="1" ht="24.15" customHeight="1">
      <c r="A415" s="37"/>
      <c r="B415" s="180"/>
      <c r="C415" s="219" t="s">
        <v>619</v>
      </c>
      <c r="D415" s="219" t="s">
        <v>377</v>
      </c>
      <c r="E415" s="220" t="s">
        <v>620</v>
      </c>
      <c r="F415" s="221" t="s">
        <v>621</v>
      </c>
      <c r="G415" s="222" t="s">
        <v>515</v>
      </c>
      <c r="H415" s="223">
        <v>423.108</v>
      </c>
      <c r="I415" s="224"/>
      <c r="J415" s="225">
        <f>ROUND(I415*H415,0)</f>
        <v>0</v>
      </c>
      <c r="K415" s="221" t="s">
        <v>264</v>
      </c>
      <c r="L415" s="226"/>
      <c r="M415" s="227" t="s">
        <v>1</v>
      </c>
      <c r="N415" s="228" t="s">
        <v>43</v>
      </c>
      <c r="O415" s="76"/>
      <c r="P415" s="190">
        <f>O415*H415</f>
        <v>0</v>
      </c>
      <c r="Q415" s="190">
        <v>4.0000000000000003E-05</v>
      </c>
      <c r="R415" s="190">
        <f>Q415*H415</f>
        <v>0.016924320000000003</v>
      </c>
      <c r="S415" s="190">
        <v>0</v>
      </c>
      <c r="T415" s="191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2" t="s">
        <v>295</v>
      </c>
      <c r="AT415" s="192" t="s">
        <v>377</v>
      </c>
      <c r="AU415" s="192" t="s">
        <v>87</v>
      </c>
      <c r="AY415" s="18" t="s">
        <v>245</v>
      </c>
      <c r="BE415" s="193">
        <f>IF(N415="základní",J415,0)</f>
        <v>0</v>
      </c>
      <c r="BF415" s="193">
        <f>IF(N415="snížená",J415,0)</f>
        <v>0</v>
      </c>
      <c r="BG415" s="193">
        <f>IF(N415="zákl. přenesená",J415,0)</f>
        <v>0</v>
      </c>
      <c r="BH415" s="193">
        <f>IF(N415="sníž. přenesená",J415,0)</f>
        <v>0</v>
      </c>
      <c r="BI415" s="193">
        <f>IF(N415="nulová",J415,0)</f>
        <v>0</v>
      </c>
      <c r="BJ415" s="18" t="s">
        <v>87</v>
      </c>
      <c r="BK415" s="193">
        <f>ROUND(I415*H415,0)</f>
        <v>0</v>
      </c>
      <c r="BL415" s="18" t="s">
        <v>253</v>
      </c>
      <c r="BM415" s="192" t="s">
        <v>622</v>
      </c>
    </row>
    <row r="416" s="13" customFormat="1">
      <c r="A416" s="13"/>
      <c r="B416" s="194"/>
      <c r="C416" s="13"/>
      <c r="D416" s="195" t="s">
        <v>255</v>
      </c>
      <c r="E416" s="196" t="s">
        <v>1</v>
      </c>
      <c r="F416" s="197" t="s">
        <v>623</v>
      </c>
      <c r="G416" s="13"/>
      <c r="H416" s="198">
        <v>423.108</v>
      </c>
      <c r="I416" s="199"/>
      <c r="J416" s="13"/>
      <c r="K416" s="13"/>
      <c r="L416" s="194"/>
      <c r="M416" s="200"/>
      <c r="N416" s="201"/>
      <c r="O416" s="201"/>
      <c r="P416" s="201"/>
      <c r="Q416" s="201"/>
      <c r="R416" s="201"/>
      <c r="S416" s="201"/>
      <c r="T416" s="20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6" t="s">
        <v>255</v>
      </c>
      <c r="AU416" s="196" t="s">
        <v>87</v>
      </c>
      <c r="AV416" s="13" t="s">
        <v>87</v>
      </c>
      <c r="AW416" s="13" t="s">
        <v>33</v>
      </c>
      <c r="AX416" s="13" t="s">
        <v>8</v>
      </c>
      <c r="AY416" s="196" t="s">
        <v>245</v>
      </c>
    </row>
    <row r="417" s="2" customFormat="1" ht="14.4" customHeight="1">
      <c r="A417" s="37"/>
      <c r="B417" s="180"/>
      <c r="C417" s="219" t="s">
        <v>624</v>
      </c>
      <c r="D417" s="219" t="s">
        <v>377</v>
      </c>
      <c r="E417" s="220" t="s">
        <v>625</v>
      </c>
      <c r="F417" s="221" t="s">
        <v>626</v>
      </c>
      <c r="G417" s="222" t="s">
        <v>515</v>
      </c>
      <c r="H417" s="223">
        <v>101.346</v>
      </c>
      <c r="I417" s="224"/>
      <c r="J417" s="225">
        <f>ROUND(I417*H417,0)</f>
        <v>0</v>
      </c>
      <c r="K417" s="221" t="s">
        <v>264</v>
      </c>
      <c r="L417" s="226"/>
      <c r="M417" s="227" t="s">
        <v>1</v>
      </c>
      <c r="N417" s="228" t="s">
        <v>43</v>
      </c>
      <c r="O417" s="76"/>
      <c r="P417" s="190">
        <f>O417*H417</f>
        <v>0</v>
      </c>
      <c r="Q417" s="190">
        <v>0.00020000000000000001</v>
      </c>
      <c r="R417" s="190">
        <f>Q417*H417</f>
        <v>0.020269200000000001</v>
      </c>
      <c r="S417" s="190">
        <v>0</v>
      </c>
      <c r="T417" s="19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2" t="s">
        <v>295</v>
      </c>
      <c r="AT417" s="192" t="s">
        <v>377</v>
      </c>
      <c r="AU417" s="192" t="s">
        <v>87</v>
      </c>
      <c r="AY417" s="18" t="s">
        <v>245</v>
      </c>
      <c r="BE417" s="193">
        <f>IF(N417="základní",J417,0)</f>
        <v>0</v>
      </c>
      <c r="BF417" s="193">
        <f>IF(N417="snížená",J417,0)</f>
        <v>0</v>
      </c>
      <c r="BG417" s="193">
        <f>IF(N417="zákl. přenesená",J417,0)</f>
        <v>0</v>
      </c>
      <c r="BH417" s="193">
        <f>IF(N417="sníž. přenesená",J417,0)</f>
        <v>0</v>
      </c>
      <c r="BI417" s="193">
        <f>IF(N417="nulová",J417,0)</f>
        <v>0</v>
      </c>
      <c r="BJ417" s="18" t="s">
        <v>87</v>
      </c>
      <c r="BK417" s="193">
        <f>ROUND(I417*H417,0)</f>
        <v>0</v>
      </c>
      <c r="BL417" s="18" t="s">
        <v>253</v>
      </c>
      <c r="BM417" s="192" t="s">
        <v>627</v>
      </c>
    </row>
    <row r="418" s="13" customFormat="1">
      <c r="A418" s="13"/>
      <c r="B418" s="194"/>
      <c r="C418" s="13"/>
      <c r="D418" s="195" t="s">
        <v>255</v>
      </c>
      <c r="E418" s="196" t="s">
        <v>1</v>
      </c>
      <c r="F418" s="197" t="s">
        <v>628</v>
      </c>
      <c r="G418" s="13"/>
      <c r="H418" s="198">
        <v>101.346</v>
      </c>
      <c r="I418" s="199"/>
      <c r="J418" s="13"/>
      <c r="K418" s="13"/>
      <c r="L418" s="194"/>
      <c r="M418" s="200"/>
      <c r="N418" s="201"/>
      <c r="O418" s="201"/>
      <c r="P418" s="201"/>
      <c r="Q418" s="201"/>
      <c r="R418" s="201"/>
      <c r="S418" s="201"/>
      <c r="T418" s="20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6" t="s">
        <v>255</v>
      </c>
      <c r="AU418" s="196" t="s">
        <v>87</v>
      </c>
      <c r="AV418" s="13" t="s">
        <v>87</v>
      </c>
      <c r="AW418" s="13" t="s">
        <v>33</v>
      </c>
      <c r="AX418" s="13" t="s">
        <v>8</v>
      </c>
      <c r="AY418" s="196" t="s">
        <v>245</v>
      </c>
    </row>
    <row r="419" s="2" customFormat="1" ht="24.15" customHeight="1">
      <c r="A419" s="37"/>
      <c r="B419" s="180"/>
      <c r="C419" s="181" t="s">
        <v>629</v>
      </c>
      <c r="D419" s="181" t="s">
        <v>248</v>
      </c>
      <c r="E419" s="182" t="s">
        <v>630</v>
      </c>
      <c r="F419" s="183" t="s">
        <v>631</v>
      </c>
      <c r="G419" s="184" t="s">
        <v>263</v>
      </c>
      <c r="H419" s="185">
        <v>1004.396</v>
      </c>
      <c r="I419" s="186"/>
      <c r="J419" s="187">
        <f>ROUND(I419*H419,0)</f>
        <v>0</v>
      </c>
      <c r="K419" s="183" t="s">
        <v>252</v>
      </c>
      <c r="L419" s="38"/>
      <c r="M419" s="188" t="s">
        <v>1</v>
      </c>
      <c r="N419" s="189" t="s">
        <v>43</v>
      </c>
      <c r="O419" s="76"/>
      <c r="P419" s="190">
        <f>O419*H419</f>
        <v>0</v>
      </c>
      <c r="Q419" s="190">
        <v>0.00382</v>
      </c>
      <c r="R419" s="190">
        <f>Q419*H419</f>
        <v>3.83679272</v>
      </c>
      <c r="S419" s="190">
        <v>0</v>
      </c>
      <c r="T419" s="191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2" t="s">
        <v>253</v>
      </c>
      <c r="AT419" s="192" t="s">
        <v>248</v>
      </c>
      <c r="AU419" s="192" t="s">
        <v>87</v>
      </c>
      <c r="AY419" s="18" t="s">
        <v>245</v>
      </c>
      <c r="BE419" s="193">
        <f>IF(N419="základní",J419,0)</f>
        <v>0</v>
      </c>
      <c r="BF419" s="193">
        <f>IF(N419="snížená",J419,0)</f>
        <v>0</v>
      </c>
      <c r="BG419" s="193">
        <f>IF(N419="zákl. přenesená",J419,0)</f>
        <v>0</v>
      </c>
      <c r="BH419" s="193">
        <f>IF(N419="sníž. přenesená",J419,0)</f>
        <v>0</v>
      </c>
      <c r="BI419" s="193">
        <f>IF(N419="nulová",J419,0)</f>
        <v>0</v>
      </c>
      <c r="BJ419" s="18" t="s">
        <v>87</v>
      </c>
      <c r="BK419" s="193">
        <f>ROUND(I419*H419,0)</f>
        <v>0</v>
      </c>
      <c r="BL419" s="18" t="s">
        <v>253</v>
      </c>
      <c r="BM419" s="192" t="s">
        <v>632</v>
      </c>
    </row>
    <row r="420" s="13" customFormat="1">
      <c r="A420" s="13"/>
      <c r="B420" s="194"/>
      <c r="C420" s="13"/>
      <c r="D420" s="195" t="s">
        <v>255</v>
      </c>
      <c r="E420" s="196" t="s">
        <v>1</v>
      </c>
      <c r="F420" s="197" t="s">
        <v>131</v>
      </c>
      <c r="G420" s="13"/>
      <c r="H420" s="198">
        <v>1004.396</v>
      </c>
      <c r="I420" s="199"/>
      <c r="J420" s="13"/>
      <c r="K420" s="13"/>
      <c r="L420" s="194"/>
      <c r="M420" s="200"/>
      <c r="N420" s="201"/>
      <c r="O420" s="201"/>
      <c r="P420" s="201"/>
      <c r="Q420" s="201"/>
      <c r="R420" s="201"/>
      <c r="S420" s="201"/>
      <c r="T420" s="20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96" t="s">
        <v>255</v>
      </c>
      <c r="AU420" s="196" t="s">
        <v>87</v>
      </c>
      <c r="AV420" s="13" t="s">
        <v>87</v>
      </c>
      <c r="AW420" s="13" t="s">
        <v>33</v>
      </c>
      <c r="AX420" s="13" t="s">
        <v>8</v>
      </c>
      <c r="AY420" s="196" t="s">
        <v>245</v>
      </c>
    </row>
    <row r="421" s="2" customFormat="1" ht="24.15" customHeight="1">
      <c r="A421" s="37"/>
      <c r="B421" s="180"/>
      <c r="C421" s="181" t="s">
        <v>633</v>
      </c>
      <c r="D421" s="181" t="s">
        <v>248</v>
      </c>
      <c r="E421" s="182" t="s">
        <v>634</v>
      </c>
      <c r="F421" s="183" t="s">
        <v>635</v>
      </c>
      <c r="G421" s="184" t="s">
        <v>263</v>
      </c>
      <c r="H421" s="185">
        <v>1016.153</v>
      </c>
      <c r="I421" s="186"/>
      <c r="J421" s="187">
        <f>ROUND(I421*H421,0)</f>
        <v>0</v>
      </c>
      <c r="K421" s="183" t="s">
        <v>252</v>
      </c>
      <c r="L421" s="38"/>
      <c r="M421" s="188" t="s">
        <v>1</v>
      </c>
      <c r="N421" s="189" t="s">
        <v>43</v>
      </c>
      <c r="O421" s="76"/>
      <c r="P421" s="190">
        <f>O421*H421</f>
        <v>0</v>
      </c>
      <c r="Q421" s="190">
        <v>0.0026800000000000001</v>
      </c>
      <c r="R421" s="190">
        <f>Q421*H421</f>
        <v>2.7232900400000002</v>
      </c>
      <c r="S421" s="190">
        <v>0</v>
      </c>
      <c r="T421" s="19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2" t="s">
        <v>253</v>
      </c>
      <c r="AT421" s="192" t="s">
        <v>248</v>
      </c>
      <c r="AU421" s="192" t="s">
        <v>87</v>
      </c>
      <c r="AY421" s="18" t="s">
        <v>245</v>
      </c>
      <c r="BE421" s="193">
        <f>IF(N421="základní",J421,0)</f>
        <v>0</v>
      </c>
      <c r="BF421" s="193">
        <f>IF(N421="snížená",J421,0)</f>
        <v>0</v>
      </c>
      <c r="BG421" s="193">
        <f>IF(N421="zákl. přenesená",J421,0)</f>
        <v>0</v>
      </c>
      <c r="BH421" s="193">
        <f>IF(N421="sníž. přenesená",J421,0)</f>
        <v>0</v>
      </c>
      <c r="BI421" s="193">
        <f>IF(N421="nulová",J421,0)</f>
        <v>0</v>
      </c>
      <c r="BJ421" s="18" t="s">
        <v>87</v>
      </c>
      <c r="BK421" s="193">
        <f>ROUND(I421*H421,0)</f>
        <v>0</v>
      </c>
      <c r="BL421" s="18" t="s">
        <v>253</v>
      </c>
      <c r="BM421" s="192" t="s">
        <v>636</v>
      </c>
    </row>
    <row r="422" s="13" customFormat="1">
      <c r="A422" s="13"/>
      <c r="B422" s="194"/>
      <c r="C422" s="13"/>
      <c r="D422" s="195" t="s">
        <v>255</v>
      </c>
      <c r="E422" s="196" t="s">
        <v>1</v>
      </c>
      <c r="F422" s="197" t="s">
        <v>637</v>
      </c>
      <c r="G422" s="13"/>
      <c r="H422" s="198">
        <v>867.875</v>
      </c>
      <c r="I422" s="199"/>
      <c r="J422" s="13"/>
      <c r="K422" s="13"/>
      <c r="L422" s="194"/>
      <c r="M422" s="200"/>
      <c r="N422" s="201"/>
      <c r="O422" s="201"/>
      <c r="P422" s="201"/>
      <c r="Q422" s="201"/>
      <c r="R422" s="201"/>
      <c r="S422" s="201"/>
      <c r="T422" s="20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6" t="s">
        <v>255</v>
      </c>
      <c r="AU422" s="196" t="s">
        <v>87</v>
      </c>
      <c r="AV422" s="13" t="s">
        <v>87</v>
      </c>
      <c r="AW422" s="13" t="s">
        <v>33</v>
      </c>
      <c r="AX422" s="13" t="s">
        <v>77</v>
      </c>
      <c r="AY422" s="196" t="s">
        <v>245</v>
      </c>
    </row>
    <row r="423" s="13" customFormat="1">
      <c r="A423" s="13"/>
      <c r="B423" s="194"/>
      <c r="C423" s="13"/>
      <c r="D423" s="195" t="s">
        <v>255</v>
      </c>
      <c r="E423" s="196" t="s">
        <v>1</v>
      </c>
      <c r="F423" s="197" t="s">
        <v>638</v>
      </c>
      <c r="G423" s="13"/>
      <c r="H423" s="198">
        <v>148.27799999999999</v>
      </c>
      <c r="I423" s="199"/>
      <c r="J423" s="13"/>
      <c r="K423" s="13"/>
      <c r="L423" s="194"/>
      <c r="M423" s="200"/>
      <c r="N423" s="201"/>
      <c r="O423" s="201"/>
      <c r="P423" s="201"/>
      <c r="Q423" s="201"/>
      <c r="R423" s="201"/>
      <c r="S423" s="201"/>
      <c r="T423" s="20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6" t="s">
        <v>255</v>
      </c>
      <c r="AU423" s="196" t="s">
        <v>87</v>
      </c>
      <c r="AV423" s="13" t="s">
        <v>87</v>
      </c>
      <c r="AW423" s="13" t="s">
        <v>33</v>
      </c>
      <c r="AX423" s="13" t="s">
        <v>77</v>
      </c>
      <c r="AY423" s="196" t="s">
        <v>245</v>
      </c>
    </row>
    <row r="424" s="14" customFormat="1">
      <c r="A424" s="14"/>
      <c r="B424" s="203"/>
      <c r="C424" s="14"/>
      <c r="D424" s="195" t="s">
        <v>255</v>
      </c>
      <c r="E424" s="204" t="s">
        <v>1</v>
      </c>
      <c r="F424" s="205" t="s">
        <v>260</v>
      </c>
      <c r="G424" s="14"/>
      <c r="H424" s="206">
        <v>1016.153</v>
      </c>
      <c r="I424" s="207"/>
      <c r="J424" s="14"/>
      <c r="K424" s="14"/>
      <c r="L424" s="203"/>
      <c r="M424" s="208"/>
      <c r="N424" s="209"/>
      <c r="O424" s="209"/>
      <c r="P424" s="209"/>
      <c r="Q424" s="209"/>
      <c r="R424" s="209"/>
      <c r="S424" s="209"/>
      <c r="T424" s="21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04" t="s">
        <v>255</v>
      </c>
      <c r="AU424" s="204" t="s">
        <v>87</v>
      </c>
      <c r="AV424" s="14" t="s">
        <v>246</v>
      </c>
      <c r="AW424" s="14" t="s">
        <v>33</v>
      </c>
      <c r="AX424" s="14" t="s">
        <v>8</v>
      </c>
      <c r="AY424" s="204" t="s">
        <v>245</v>
      </c>
    </row>
    <row r="425" s="2" customFormat="1" ht="14.4" customHeight="1">
      <c r="A425" s="37"/>
      <c r="B425" s="180"/>
      <c r="C425" s="181" t="s">
        <v>639</v>
      </c>
      <c r="D425" s="181" t="s">
        <v>248</v>
      </c>
      <c r="E425" s="182" t="s">
        <v>640</v>
      </c>
      <c r="F425" s="183" t="s">
        <v>641</v>
      </c>
      <c r="G425" s="184" t="s">
        <v>263</v>
      </c>
      <c r="H425" s="185">
        <v>195.53800000000001</v>
      </c>
      <c r="I425" s="186"/>
      <c r="J425" s="187">
        <f>ROUND(I425*H425,0)</f>
        <v>0</v>
      </c>
      <c r="K425" s="183" t="s">
        <v>252</v>
      </c>
      <c r="L425" s="38"/>
      <c r="M425" s="188" t="s">
        <v>1</v>
      </c>
      <c r="N425" s="189" t="s">
        <v>43</v>
      </c>
      <c r="O425" s="76"/>
      <c r="P425" s="190">
        <f>O425*H425</f>
        <v>0</v>
      </c>
      <c r="Q425" s="190">
        <v>0</v>
      </c>
      <c r="R425" s="190">
        <f>Q425*H425</f>
        <v>0</v>
      </c>
      <c r="S425" s="190">
        <v>0</v>
      </c>
      <c r="T425" s="19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2" t="s">
        <v>253</v>
      </c>
      <c r="AT425" s="192" t="s">
        <v>248</v>
      </c>
      <c r="AU425" s="192" t="s">
        <v>87</v>
      </c>
      <c r="AY425" s="18" t="s">
        <v>245</v>
      </c>
      <c r="BE425" s="193">
        <f>IF(N425="základní",J425,0)</f>
        <v>0</v>
      </c>
      <c r="BF425" s="193">
        <f>IF(N425="snížená",J425,0)</f>
        <v>0</v>
      </c>
      <c r="BG425" s="193">
        <f>IF(N425="zákl. přenesená",J425,0)</f>
        <v>0</v>
      </c>
      <c r="BH425" s="193">
        <f>IF(N425="sníž. přenesená",J425,0)</f>
        <v>0</v>
      </c>
      <c r="BI425" s="193">
        <f>IF(N425="nulová",J425,0)</f>
        <v>0</v>
      </c>
      <c r="BJ425" s="18" t="s">
        <v>87</v>
      </c>
      <c r="BK425" s="193">
        <f>ROUND(I425*H425,0)</f>
        <v>0</v>
      </c>
      <c r="BL425" s="18" t="s">
        <v>253</v>
      </c>
      <c r="BM425" s="192" t="s">
        <v>642</v>
      </c>
    </row>
    <row r="426" s="13" customFormat="1">
      <c r="A426" s="13"/>
      <c r="B426" s="194"/>
      <c r="C426" s="13"/>
      <c r="D426" s="195" t="s">
        <v>255</v>
      </c>
      <c r="E426" s="196" t="s">
        <v>1</v>
      </c>
      <c r="F426" s="197" t="s">
        <v>643</v>
      </c>
      <c r="G426" s="13"/>
      <c r="H426" s="198">
        <v>5.8079999999999998</v>
      </c>
      <c r="I426" s="199"/>
      <c r="J426" s="13"/>
      <c r="K426" s="13"/>
      <c r="L426" s="194"/>
      <c r="M426" s="200"/>
      <c r="N426" s="201"/>
      <c r="O426" s="201"/>
      <c r="P426" s="201"/>
      <c r="Q426" s="201"/>
      <c r="R426" s="201"/>
      <c r="S426" s="201"/>
      <c r="T426" s="20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6" t="s">
        <v>255</v>
      </c>
      <c r="AU426" s="196" t="s">
        <v>87</v>
      </c>
      <c r="AV426" s="13" t="s">
        <v>87</v>
      </c>
      <c r="AW426" s="13" t="s">
        <v>33</v>
      </c>
      <c r="AX426" s="13" t="s">
        <v>77</v>
      </c>
      <c r="AY426" s="196" t="s">
        <v>245</v>
      </c>
    </row>
    <row r="427" s="13" customFormat="1">
      <c r="A427" s="13"/>
      <c r="B427" s="194"/>
      <c r="C427" s="13"/>
      <c r="D427" s="195" t="s">
        <v>255</v>
      </c>
      <c r="E427" s="196" t="s">
        <v>1</v>
      </c>
      <c r="F427" s="197" t="s">
        <v>644</v>
      </c>
      <c r="G427" s="13"/>
      <c r="H427" s="198">
        <v>2.1000000000000001</v>
      </c>
      <c r="I427" s="199"/>
      <c r="J427" s="13"/>
      <c r="K427" s="13"/>
      <c r="L427" s="194"/>
      <c r="M427" s="200"/>
      <c r="N427" s="201"/>
      <c r="O427" s="201"/>
      <c r="P427" s="201"/>
      <c r="Q427" s="201"/>
      <c r="R427" s="201"/>
      <c r="S427" s="201"/>
      <c r="T427" s="20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6" t="s">
        <v>255</v>
      </c>
      <c r="AU427" s="196" t="s">
        <v>87</v>
      </c>
      <c r="AV427" s="13" t="s">
        <v>87</v>
      </c>
      <c r="AW427" s="13" t="s">
        <v>33</v>
      </c>
      <c r="AX427" s="13" t="s">
        <v>77</v>
      </c>
      <c r="AY427" s="196" t="s">
        <v>245</v>
      </c>
    </row>
    <row r="428" s="13" customFormat="1">
      <c r="A428" s="13"/>
      <c r="B428" s="194"/>
      <c r="C428" s="13"/>
      <c r="D428" s="195" t="s">
        <v>255</v>
      </c>
      <c r="E428" s="196" t="s">
        <v>1</v>
      </c>
      <c r="F428" s="197" t="s">
        <v>645</v>
      </c>
      <c r="G428" s="13"/>
      <c r="H428" s="198">
        <v>3.6000000000000001</v>
      </c>
      <c r="I428" s="199"/>
      <c r="J428" s="13"/>
      <c r="K428" s="13"/>
      <c r="L428" s="194"/>
      <c r="M428" s="200"/>
      <c r="N428" s="201"/>
      <c r="O428" s="201"/>
      <c r="P428" s="201"/>
      <c r="Q428" s="201"/>
      <c r="R428" s="201"/>
      <c r="S428" s="201"/>
      <c r="T428" s="20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6" t="s">
        <v>255</v>
      </c>
      <c r="AU428" s="196" t="s">
        <v>87</v>
      </c>
      <c r="AV428" s="13" t="s">
        <v>87</v>
      </c>
      <c r="AW428" s="13" t="s">
        <v>33</v>
      </c>
      <c r="AX428" s="13" t="s">
        <v>77</v>
      </c>
      <c r="AY428" s="196" t="s">
        <v>245</v>
      </c>
    </row>
    <row r="429" s="13" customFormat="1">
      <c r="A429" s="13"/>
      <c r="B429" s="194"/>
      <c r="C429" s="13"/>
      <c r="D429" s="195" t="s">
        <v>255</v>
      </c>
      <c r="E429" s="196" t="s">
        <v>1</v>
      </c>
      <c r="F429" s="197" t="s">
        <v>646</v>
      </c>
      <c r="G429" s="13"/>
      <c r="H429" s="198">
        <v>9.4049999999999994</v>
      </c>
      <c r="I429" s="199"/>
      <c r="J429" s="13"/>
      <c r="K429" s="13"/>
      <c r="L429" s="194"/>
      <c r="M429" s="200"/>
      <c r="N429" s="201"/>
      <c r="O429" s="201"/>
      <c r="P429" s="201"/>
      <c r="Q429" s="201"/>
      <c r="R429" s="201"/>
      <c r="S429" s="201"/>
      <c r="T429" s="20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6" t="s">
        <v>255</v>
      </c>
      <c r="AU429" s="196" t="s">
        <v>87</v>
      </c>
      <c r="AV429" s="13" t="s">
        <v>87</v>
      </c>
      <c r="AW429" s="13" t="s">
        <v>33</v>
      </c>
      <c r="AX429" s="13" t="s">
        <v>77</v>
      </c>
      <c r="AY429" s="196" t="s">
        <v>245</v>
      </c>
    </row>
    <row r="430" s="13" customFormat="1">
      <c r="A430" s="13"/>
      <c r="B430" s="194"/>
      <c r="C430" s="13"/>
      <c r="D430" s="195" t="s">
        <v>255</v>
      </c>
      <c r="E430" s="196" t="s">
        <v>1</v>
      </c>
      <c r="F430" s="197" t="s">
        <v>647</v>
      </c>
      <c r="G430" s="13"/>
      <c r="H430" s="198">
        <v>10.890000000000001</v>
      </c>
      <c r="I430" s="199"/>
      <c r="J430" s="13"/>
      <c r="K430" s="13"/>
      <c r="L430" s="194"/>
      <c r="M430" s="200"/>
      <c r="N430" s="201"/>
      <c r="O430" s="201"/>
      <c r="P430" s="201"/>
      <c r="Q430" s="201"/>
      <c r="R430" s="201"/>
      <c r="S430" s="201"/>
      <c r="T430" s="20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6" t="s">
        <v>255</v>
      </c>
      <c r="AU430" s="196" t="s">
        <v>87</v>
      </c>
      <c r="AV430" s="13" t="s">
        <v>87</v>
      </c>
      <c r="AW430" s="13" t="s">
        <v>33</v>
      </c>
      <c r="AX430" s="13" t="s">
        <v>77</v>
      </c>
      <c r="AY430" s="196" t="s">
        <v>245</v>
      </c>
    </row>
    <row r="431" s="13" customFormat="1">
      <c r="A431" s="13"/>
      <c r="B431" s="194"/>
      <c r="C431" s="13"/>
      <c r="D431" s="195" t="s">
        <v>255</v>
      </c>
      <c r="E431" s="196" t="s">
        <v>1</v>
      </c>
      <c r="F431" s="197" t="s">
        <v>648</v>
      </c>
      <c r="G431" s="13"/>
      <c r="H431" s="198">
        <v>16.649999999999999</v>
      </c>
      <c r="I431" s="199"/>
      <c r="J431" s="13"/>
      <c r="K431" s="13"/>
      <c r="L431" s="194"/>
      <c r="M431" s="200"/>
      <c r="N431" s="201"/>
      <c r="O431" s="201"/>
      <c r="P431" s="201"/>
      <c r="Q431" s="201"/>
      <c r="R431" s="201"/>
      <c r="S431" s="201"/>
      <c r="T431" s="20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6" t="s">
        <v>255</v>
      </c>
      <c r="AU431" s="196" t="s">
        <v>87</v>
      </c>
      <c r="AV431" s="13" t="s">
        <v>87</v>
      </c>
      <c r="AW431" s="13" t="s">
        <v>33</v>
      </c>
      <c r="AX431" s="13" t="s">
        <v>77</v>
      </c>
      <c r="AY431" s="196" t="s">
        <v>245</v>
      </c>
    </row>
    <row r="432" s="13" customFormat="1">
      <c r="A432" s="13"/>
      <c r="B432" s="194"/>
      <c r="C432" s="13"/>
      <c r="D432" s="195" t="s">
        <v>255</v>
      </c>
      <c r="E432" s="196" t="s">
        <v>1</v>
      </c>
      <c r="F432" s="197" t="s">
        <v>649</v>
      </c>
      <c r="G432" s="13"/>
      <c r="H432" s="198">
        <v>7.1050000000000004</v>
      </c>
      <c r="I432" s="199"/>
      <c r="J432" s="13"/>
      <c r="K432" s="13"/>
      <c r="L432" s="194"/>
      <c r="M432" s="200"/>
      <c r="N432" s="201"/>
      <c r="O432" s="201"/>
      <c r="P432" s="201"/>
      <c r="Q432" s="201"/>
      <c r="R432" s="201"/>
      <c r="S432" s="201"/>
      <c r="T432" s="20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6" t="s">
        <v>255</v>
      </c>
      <c r="AU432" s="196" t="s">
        <v>87</v>
      </c>
      <c r="AV432" s="13" t="s">
        <v>87</v>
      </c>
      <c r="AW432" s="13" t="s">
        <v>33</v>
      </c>
      <c r="AX432" s="13" t="s">
        <v>77</v>
      </c>
      <c r="AY432" s="196" t="s">
        <v>245</v>
      </c>
    </row>
    <row r="433" s="13" customFormat="1">
      <c r="A433" s="13"/>
      <c r="B433" s="194"/>
      <c r="C433" s="13"/>
      <c r="D433" s="195" t="s">
        <v>255</v>
      </c>
      <c r="E433" s="196" t="s">
        <v>1</v>
      </c>
      <c r="F433" s="197" t="s">
        <v>650</v>
      </c>
      <c r="G433" s="13"/>
      <c r="H433" s="198">
        <v>57.600000000000001</v>
      </c>
      <c r="I433" s="199"/>
      <c r="J433" s="13"/>
      <c r="K433" s="13"/>
      <c r="L433" s="194"/>
      <c r="M433" s="200"/>
      <c r="N433" s="201"/>
      <c r="O433" s="201"/>
      <c r="P433" s="201"/>
      <c r="Q433" s="201"/>
      <c r="R433" s="201"/>
      <c r="S433" s="201"/>
      <c r="T433" s="20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6" t="s">
        <v>255</v>
      </c>
      <c r="AU433" s="196" t="s">
        <v>87</v>
      </c>
      <c r="AV433" s="13" t="s">
        <v>87</v>
      </c>
      <c r="AW433" s="13" t="s">
        <v>33</v>
      </c>
      <c r="AX433" s="13" t="s">
        <v>77</v>
      </c>
      <c r="AY433" s="196" t="s">
        <v>245</v>
      </c>
    </row>
    <row r="434" s="13" customFormat="1">
      <c r="A434" s="13"/>
      <c r="B434" s="194"/>
      <c r="C434" s="13"/>
      <c r="D434" s="195" t="s">
        <v>255</v>
      </c>
      <c r="E434" s="196" t="s">
        <v>1</v>
      </c>
      <c r="F434" s="197" t="s">
        <v>651</v>
      </c>
      <c r="G434" s="13"/>
      <c r="H434" s="198">
        <v>3.2799999999999998</v>
      </c>
      <c r="I434" s="199"/>
      <c r="J434" s="13"/>
      <c r="K434" s="13"/>
      <c r="L434" s="194"/>
      <c r="M434" s="200"/>
      <c r="N434" s="201"/>
      <c r="O434" s="201"/>
      <c r="P434" s="201"/>
      <c r="Q434" s="201"/>
      <c r="R434" s="201"/>
      <c r="S434" s="201"/>
      <c r="T434" s="20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6" t="s">
        <v>255</v>
      </c>
      <c r="AU434" s="196" t="s">
        <v>87</v>
      </c>
      <c r="AV434" s="13" t="s">
        <v>87</v>
      </c>
      <c r="AW434" s="13" t="s">
        <v>33</v>
      </c>
      <c r="AX434" s="13" t="s">
        <v>77</v>
      </c>
      <c r="AY434" s="196" t="s">
        <v>245</v>
      </c>
    </row>
    <row r="435" s="13" customFormat="1">
      <c r="A435" s="13"/>
      <c r="B435" s="194"/>
      <c r="C435" s="13"/>
      <c r="D435" s="195" t="s">
        <v>255</v>
      </c>
      <c r="E435" s="196" t="s">
        <v>1</v>
      </c>
      <c r="F435" s="197" t="s">
        <v>652</v>
      </c>
      <c r="G435" s="13"/>
      <c r="H435" s="198">
        <v>2.8799999999999999</v>
      </c>
      <c r="I435" s="199"/>
      <c r="J435" s="13"/>
      <c r="K435" s="13"/>
      <c r="L435" s="194"/>
      <c r="M435" s="200"/>
      <c r="N435" s="201"/>
      <c r="O435" s="201"/>
      <c r="P435" s="201"/>
      <c r="Q435" s="201"/>
      <c r="R435" s="201"/>
      <c r="S435" s="201"/>
      <c r="T435" s="20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6" t="s">
        <v>255</v>
      </c>
      <c r="AU435" s="196" t="s">
        <v>87</v>
      </c>
      <c r="AV435" s="13" t="s">
        <v>87</v>
      </c>
      <c r="AW435" s="13" t="s">
        <v>33</v>
      </c>
      <c r="AX435" s="13" t="s">
        <v>77</v>
      </c>
      <c r="AY435" s="196" t="s">
        <v>245</v>
      </c>
    </row>
    <row r="436" s="13" customFormat="1">
      <c r="A436" s="13"/>
      <c r="B436" s="194"/>
      <c r="C436" s="13"/>
      <c r="D436" s="195" t="s">
        <v>255</v>
      </c>
      <c r="E436" s="196" t="s">
        <v>1</v>
      </c>
      <c r="F436" s="197" t="s">
        <v>653</v>
      </c>
      <c r="G436" s="13"/>
      <c r="H436" s="198">
        <v>33.32</v>
      </c>
      <c r="I436" s="199"/>
      <c r="J436" s="13"/>
      <c r="K436" s="13"/>
      <c r="L436" s="194"/>
      <c r="M436" s="200"/>
      <c r="N436" s="201"/>
      <c r="O436" s="201"/>
      <c r="P436" s="201"/>
      <c r="Q436" s="201"/>
      <c r="R436" s="201"/>
      <c r="S436" s="201"/>
      <c r="T436" s="20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6" t="s">
        <v>255</v>
      </c>
      <c r="AU436" s="196" t="s">
        <v>87</v>
      </c>
      <c r="AV436" s="13" t="s">
        <v>87</v>
      </c>
      <c r="AW436" s="13" t="s">
        <v>33</v>
      </c>
      <c r="AX436" s="13" t="s">
        <v>77</v>
      </c>
      <c r="AY436" s="196" t="s">
        <v>245</v>
      </c>
    </row>
    <row r="437" s="13" customFormat="1">
      <c r="A437" s="13"/>
      <c r="B437" s="194"/>
      <c r="C437" s="13"/>
      <c r="D437" s="195" t="s">
        <v>255</v>
      </c>
      <c r="E437" s="196" t="s">
        <v>1</v>
      </c>
      <c r="F437" s="197" t="s">
        <v>654</v>
      </c>
      <c r="G437" s="13"/>
      <c r="H437" s="198">
        <v>30.719999999999999</v>
      </c>
      <c r="I437" s="199"/>
      <c r="J437" s="13"/>
      <c r="K437" s="13"/>
      <c r="L437" s="194"/>
      <c r="M437" s="200"/>
      <c r="N437" s="201"/>
      <c r="O437" s="201"/>
      <c r="P437" s="201"/>
      <c r="Q437" s="201"/>
      <c r="R437" s="201"/>
      <c r="S437" s="201"/>
      <c r="T437" s="20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96" t="s">
        <v>255</v>
      </c>
      <c r="AU437" s="196" t="s">
        <v>87</v>
      </c>
      <c r="AV437" s="13" t="s">
        <v>87</v>
      </c>
      <c r="AW437" s="13" t="s">
        <v>33</v>
      </c>
      <c r="AX437" s="13" t="s">
        <v>77</v>
      </c>
      <c r="AY437" s="196" t="s">
        <v>245</v>
      </c>
    </row>
    <row r="438" s="13" customFormat="1">
      <c r="A438" s="13"/>
      <c r="B438" s="194"/>
      <c r="C438" s="13"/>
      <c r="D438" s="195" t="s">
        <v>255</v>
      </c>
      <c r="E438" s="196" t="s">
        <v>1</v>
      </c>
      <c r="F438" s="197" t="s">
        <v>655</v>
      </c>
      <c r="G438" s="13"/>
      <c r="H438" s="198">
        <v>7.2000000000000002</v>
      </c>
      <c r="I438" s="199"/>
      <c r="J438" s="13"/>
      <c r="K438" s="13"/>
      <c r="L438" s="194"/>
      <c r="M438" s="200"/>
      <c r="N438" s="201"/>
      <c r="O438" s="201"/>
      <c r="P438" s="201"/>
      <c r="Q438" s="201"/>
      <c r="R438" s="201"/>
      <c r="S438" s="201"/>
      <c r="T438" s="20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6" t="s">
        <v>255</v>
      </c>
      <c r="AU438" s="196" t="s">
        <v>87</v>
      </c>
      <c r="AV438" s="13" t="s">
        <v>87</v>
      </c>
      <c r="AW438" s="13" t="s">
        <v>33</v>
      </c>
      <c r="AX438" s="13" t="s">
        <v>77</v>
      </c>
      <c r="AY438" s="196" t="s">
        <v>245</v>
      </c>
    </row>
    <row r="439" s="13" customFormat="1">
      <c r="A439" s="13"/>
      <c r="B439" s="194"/>
      <c r="C439" s="13"/>
      <c r="D439" s="195" t="s">
        <v>255</v>
      </c>
      <c r="E439" s="196" t="s">
        <v>1</v>
      </c>
      <c r="F439" s="197" t="s">
        <v>656</v>
      </c>
      <c r="G439" s="13"/>
      <c r="H439" s="198">
        <v>4.6799999999999997</v>
      </c>
      <c r="I439" s="199"/>
      <c r="J439" s="13"/>
      <c r="K439" s="13"/>
      <c r="L439" s="194"/>
      <c r="M439" s="200"/>
      <c r="N439" s="201"/>
      <c r="O439" s="201"/>
      <c r="P439" s="201"/>
      <c r="Q439" s="201"/>
      <c r="R439" s="201"/>
      <c r="S439" s="201"/>
      <c r="T439" s="20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6" t="s">
        <v>255</v>
      </c>
      <c r="AU439" s="196" t="s">
        <v>87</v>
      </c>
      <c r="AV439" s="13" t="s">
        <v>87</v>
      </c>
      <c r="AW439" s="13" t="s">
        <v>33</v>
      </c>
      <c r="AX439" s="13" t="s">
        <v>77</v>
      </c>
      <c r="AY439" s="196" t="s">
        <v>245</v>
      </c>
    </row>
    <row r="440" s="13" customFormat="1">
      <c r="A440" s="13"/>
      <c r="B440" s="194"/>
      <c r="C440" s="13"/>
      <c r="D440" s="195" t="s">
        <v>255</v>
      </c>
      <c r="E440" s="196" t="s">
        <v>1</v>
      </c>
      <c r="F440" s="197" t="s">
        <v>657</v>
      </c>
      <c r="G440" s="13"/>
      <c r="H440" s="198">
        <v>0.29999999999999999</v>
      </c>
      <c r="I440" s="199"/>
      <c r="J440" s="13"/>
      <c r="K440" s="13"/>
      <c r="L440" s="194"/>
      <c r="M440" s="200"/>
      <c r="N440" s="201"/>
      <c r="O440" s="201"/>
      <c r="P440" s="201"/>
      <c r="Q440" s="201"/>
      <c r="R440" s="201"/>
      <c r="S440" s="201"/>
      <c r="T440" s="20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96" t="s">
        <v>255</v>
      </c>
      <c r="AU440" s="196" t="s">
        <v>87</v>
      </c>
      <c r="AV440" s="13" t="s">
        <v>87</v>
      </c>
      <c r="AW440" s="13" t="s">
        <v>33</v>
      </c>
      <c r="AX440" s="13" t="s">
        <v>77</v>
      </c>
      <c r="AY440" s="196" t="s">
        <v>245</v>
      </c>
    </row>
    <row r="441" s="14" customFormat="1">
      <c r="A441" s="14"/>
      <c r="B441" s="203"/>
      <c r="C441" s="14"/>
      <c r="D441" s="195" t="s">
        <v>255</v>
      </c>
      <c r="E441" s="204" t="s">
        <v>1</v>
      </c>
      <c r="F441" s="205" t="s">
        <v>260</v>
      </c>
      <c r="G441" s="14"/>
      <c r="H441" s="206">
        <v>195.53800000000001</v>
      </c>
      <c r="I441" s="207"/>
      <c r="J441" s="14"/>
      <c r="K441" s="14"/>
      <c r="L441" s="203"/>
      <c r="M441" s="208"/>
      <c r="N441" s="209"/>
      <c r="O441" s="209"/>
      <c r="P441" s="209"/>
      <c r="Q441" s="209"/>
      <c r="R441" s="209"/>
      <c r="S441" s="209"/>
      <c r="T441" s="21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04" t="s">
        <v>255</v>
      </c>
      <c r="AU441" s="204" t="s">
        <v>87</v>
      </c>
      <c r="AV441" s="14" t="s">
        <v>246</v>
      </c>
      <c r="AW441" s="14" t="s">
        <v>33</v>
      </c>
      <c r="AX441" s="14" t="s">
        <v>8</v>
      </c>
      <c r="AY441" s="204" t="s">
        <v>245</v>
      </c>
    </row>
    <row r="442" s="2" customFormat="1" ht="14.4" customHeight="1">
      <c r="A442" s="37"/>
      <c r="B442" s="180"/>
      <c r="C442" s="181" t="s">
        <v>658</v>
      </c>
      <c r="D442" s="181" t="s">
        <v>248</v>
      </c>
      <c r="E442" s="182" t="s">
        <v>659</v>
      </c>
      <c r="F442" s="183" t="s">
        <v>660</v>
      </c>
      <c r="G442" s="184" t="s">
        <v>263</v>
      </c>
      <c r="H442" s="185">
        <v>1004.396</v>
      </c>
      <c r="I442" s="186"/>
      <c r="J442" s="187">
        <f>ROUND(I442*H442,0)</f>
        <v>0</v>
      </c>
      <c r="K442" s="183" t="s">
        <v>252</v>
      </c>
      <c r="L442" s="38"/>
      <c r="M442" s="188" t="s">
        <v>1</v>
      </c>
      <c r="N442" s="189" t="s">
        <v>43</v>
      </c>
      <c r="O442" s="76"/>
      <c r="P442" s="190">
        <f>O442*H442</f>
        <v>0</v>
      </c>
      <c r="Q442" s="190">
        <v>0</v>
      </c>
      <c r="R442" s="190">
        <f>Q442*H442</f>
        <v>0</v>
      </c>
      <c r="S442" s="190">
        <v>0</v>
      </c>
      <c r="T442" s="19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92" t="s">
        <v>253</v>
      </c>
      <c r="AT442" s="192" t="s">
        <v>248</v>
      </c>
      <c r="AU442" s="192" t="s">
        <v>87</v>
      </c>
      <c r="AY442" s="18" t="s">
        <v>245</v>
      </c>
      <c r="BE442" s="193">
        <f>IF(N442="základní",J442,0)</f>
        <v>0</v>
      </c>
      <c r="BF442" s="193">
        <f>IF(N442="snížená",J442,0)</f>
        <v>0</v>
      </c>
      <c r="BG442" s="193">
        <f>IF(N442="zákl. přenesená",J442,0)</f>
        <v>0</v>
      </c>
      <c r="BH442" s="193">
        <f>IF(N442="sníž. přenesená",J442,0)</f>
        <v>0</v>
      </c>
      <c r="BI442" s="193">
        <f>IF(N442="nulová",J442,0)</f>
        <v>0</v>
      </c>
      <c r="BJ442" s="18" t="s">
        <v>87</v>
      </c>
      <c r="BK442" s="193">
        <f>ROUND(I442*H442,0)</f>
        <v>0</v>
      </c>
      <c r="BL442" s="18" t="s">
        <v>253</v>
      </c>
      <c r="BM442" s="192" t="s">
        <v>661</v>
      </c>
    </row>
    <row r="443" s="13" customFormat="1">
      <c r="A443" s="13"/>
      <c r="B443" s="194"/>
      <c r="C443" s="13"/>
      <c r="D443" s="195" t="s">
        <v>255</v>
      </c>
      <c r="E443" s="196" t="s">
        <v>1</v>
      </c>
      <c r="F443" s="197" t="s">
        <v>662</v>
      </c>
      <c r="G443" s="13"/>
      <c r="H443" s="198">
        <v>909.84000000000003</v>
      </c>
      <c r="I443" s="199"/>
      <c r="J443" s="13"/>
      <c r="K443" s="13"/>
      <c r="L443" s="194"/>
      <c r="M443" s="200"/>
      <c r="N443" s="201"/>
      <c r="O443" s="201"/>
      <c r="P443" s="201"/>
      <c r="Q443" s="201"/>
      <c r="R443" s="201"/>
      <c r="S443" s="201"/>
      <c r="T443" s="20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6" t="s">
        <v>255</v>
      </c>
      <c r="AU443" s="196" t="s">
        <v>87</v>
      </c>
      <c r="AV443" s="13" t="s">
        <v>87</v>
      </c>
      <c r="AW443" s="13" t="s">
        <v>33</v>
      </c>
      <c r="AX443" s="13" t="s">
        <v>77</v>
      </c>
      <c r="AY443" s="196" t="s">
        <v>245</v>
      </c>
    </row>
    <row r="444" s="13" customFormat="1">
      <c r="A444" s="13"/>
      <c r="B444" s="194"/>
      <c r="C444" s="13"/>
      <c r="D444" s="195" t="s">
        <v>255</v>
      </c>
      <c r="E444" s="196" t="s">
        <v>1</v>
      </c>
      <c r="F444" s="197" t="s">
        <v>663</v>
      </c>
      <c r="G444" s="13"/>
      <c r="H444" s="198">
        <v>-3.3879999999999999</v>
      </c>
      <c r="I444" s="199"/>
      <c r="J444" s="13"/>
      <c r="K444" s="13"/>
      <c r="L444" s="194"/>
      <c r="M444" s="200"/>
      <c r="N444" s="201"/>
      <c r="O444" s="201"/>
      <c r="P444" s="201"/>
      <c r="Q444" s="201"/>
      <c r="R444" s="201"/>
      <c r="S444" s="201"/>
      <c r="T444" s="20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6" t="s">
        <v>255</v>
      </c>
      <c r="AU444" s="196" t="s">
        <v>87</v>
      </c>
      <c r="AV444" s="13" t="s">
        <v>87</v>
      </c>
      <c r="AW444" s="13" t="s">
        <v>33</v>
      </c>
      <c r="AX444" s="13" t="s">
        <v>77</v>
      </c>
      <c r="AY444" s="196" t="s">
        <v>245</v>
      </c>
    </row>
    <row r="445" s="13" customFormat="1">
      <c r="A445" s="13"/>
      <c r="B445" s="194"/>
      <c r="C445" s="13"/>
      <c r="D445" s="195" t="s">
        <v>255</v>
      </c>
      <c r="E445" s="196" t="s">
        <v>1</v>
      </c>
      <c r="F445" s="197" t="s">
        <v>664</v>
      </c>
      <c r="G445" s="13"/>
      <c r="H445" s="198">
        <v>-2.1000000000000001</v>
      </c>
      <c r="I445" s="199"/>
      <c r="J445" s="13"/>
      <c r="K445" s="13"/>
      <c r="L445" s="194"/>
      <c r="M445" s="200"/>
      <c r="N445" s="201"/>
      <c r="O445" s="201"/>
      <c r="P445" s="201"/>
      <c r="Q445" s="201"/>
      <c r="R445" s="201"/>
      <c r="S445" s="201"/>
      <c r="T445" s="20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6" t="s">
        <v>255</v>
      </c>
      <c r="AU445" s="196" t="s">
        <v>87</v>
      </c>
      <c r="AV445" s="13" t="s">
        <v>87</v>
      </c>
      <c r="AW445" s="13" t="s">
        <v>33</v>
      </c>
      <c r="AX445" s="13" t="s">
        <v>77</v>
      </c>
      <c r="AY445" s="196" t="s">
        <v>245</v>
      </c>
    </row>
    <row r="446" s="13" customFormat="1">
      <c r="A446" s="13"/>
      <c r="B446" s="194"/>
      <c r="C446" s="13"/>
      <c r="D446" s="195" t="s">
        <v>255</v>
      </c>
      <c r="E446" s="196" t="s">
        <v>1</v>
      </c>
      <c r="F446" s="197" t="s">
        <v>665</v>
      </c>
      <c r="G446" s="13"/>
      <c r="H446" s="198">
        <v>-3.6000000000000001</v>
      </c>
      <c r="I446" s="199"/>
      <c r="J446" s="13"/>
      <c r="K446" s="13"/>
      <c r="L446" s="194"/>
      <c r="M446" s="200"/>
      <c r="N446" s="201"/>
      <c r="O446" s="201"/>
      <c r="P446" s="201"/>
      <c r="Q446" s="201"/>
      <c r="R446" s="201"/>
      <c r="S446" s="201"/>
      <c r="T446" s="20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96" t="s">
        <v>255</v>
      </c>
      <c r="AU446" s="196" t="s">
        <v>87</v>
      </c>
      <c r="AV446" s="13" t="s">
        <v>87</v>
      </c>
      <c r="AW446" s="13" t="s">
        <v>33</v>
      </c>
      <c r="AX446" s="13" t="s">
        <v>77</v>
      </c>
      <c r="AY446" s="196" t="s">
        <v>245</v>
      </c>
    </row>
    <row r="447" s="13" customFormat="1">
      <c r="A447" s="13"/>
      <c r="B447" s="194"/>
      <c r="C447" s="13"/>
      <c r="D447" s="195" t="s">
        <v>255</v>
      </c>
      <c r="E447" s="196" t="s">
        <v>1</v>
      </c>
      <c r="F447" s="197" t="s">
        <v>666</v>
      </c>
      <c r="G447" s="13"/>
      <c r="H447" s="198">
        <v>-9.4049999999999994</v>
      </c>
      <c r="I447" s="199"/>
      <c r="J447" s="13"/>
      <c r="K447" s="13"/>
      <c r="L447" s="194"/>
      <c r="M447" s="200"/>
      <c r="N447" s="201"/>
      <c r="O447" s="201"/>
      <c r="P447" s="201"/>
      <c r="Q447" s="201"/>
      <c r="R447" s="201"/>
      <c r="S447" s="201"/>
      <c r="T447" s="20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6" t="s">
        <v>255</v>
      </c>
      <c r="AU447" s="196" t="s">
        <v>87</v>
      </c>
      <c r="AV447" s="13" t="s">
        <v>87</v>
      </c>
      <c r="AW447" s="13" t="s">
        <v>33</v>
      </c>
      <c r="AX447" s="13" t="s">
        <v>77</v>
      </c>
      <c r="AY447" s="196" t="s">
        <v>245</v>
      </c>
    </row>
    <row r="448" s="13" customFormat="1">
      <c r="A448" s="13"/>
      <c r="B448" s="194"/>
      <c r="C448" s="13"/>
      <c r="D448" s="195" t="s">
        <v>255</v>
      </c>
      <c r="E448" s="196" t="s">
        <v>1</v>
      </c>
      <c r="F448" s="197" t="s">
        <v>496</v>
      </c>
      <c r="G448" s="13"/>
      <c r="H448" s="198">
        <v>-10.890000000000001</v>
      </c>
      <c r="I448" s="199"/>
      <c r="J448" s="13"/>
      <c r="K448" s="13"/>
      <c r="L448" s="194"/>
      <c r="M448" s="200"/>
      <c r="N448" s="201"/>
      <c r="O448" s="201"/>
      <c r="P448" s="201"/>
      <c r="Q448" s="201"/>
      <c r="R448" s="201"/>
      <c r="S448" s="201"/>
      <c r="T448" s="20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6" t="s">
        <v>255</v>
      </c>
      <c r="AU448" s="196" t="s">
        <v>87</v>
      </c>
      <c r="AV448" s="13" t="s">
        <v>87</v>
      </c>
      <c r="AW448" s="13" t="s">
        <v>33</v>
      </c>
      <c r="AX448" s="13" t="s">
        <v>77</v>
      </c>
      <c r="AY448" s="196" t="s">
        <v>245</v>
      </c>
    </row>
    <row r="449" s="13" customFormat="1">
      <c r="A449" s="13"/>
      <c r="B449" s="194"/>
      <c r="C449" s="13"/>
      <c r="D449" s="195" t="s">
        <v>255</v>
      </c>
      <c r="E449" s="196" t="s">
        <v>1</v>
      </c>
      <c r="F449" s="197" t="s">
        <v>497</v>
      </c>
      <c r="G449" s="13"/>
      <c r="H449" s="198">
        <v>-16.649999999999999</v>
      </c>
      <c r="I449" s="199"/>
      <c r="J449" s="13"/>
      <c r="K449" s="13"/>
      <c r="L449" s="194"/>
      <c r="M449" s="200"/>
      <c r="N449" s="201"/>
      <c r="O449" s="201"/>
      <c r="P449" s="201"/>
      <c r="Q449" s="201"/>
      <c r="R449" s="201"/>
      <c r="S449" s="201"/>
      <c r="T449" s="20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6" t="s">
        <v>255</v>
      </c>
      <c r="AU449" s="196" t="s">
        <v>87</v>
      </c>
      <c r="AV449" s="13" t="s">
        <v>87</v>
      </c>
      <c r="AW449" s="13" t="s">
        <v>33</v>
      </c>
      <c r="AX449" s="13" t="s">
        <v>77</v>
      </c>
      <c r="AY449" s="196" t="s">
        <v>245</v>
      </c>
    </row>
    <row r="450" s="13" customFormat="1">
      <c r="A450" s="13"/>
      <c r="B450" s="194"/>
      <c r="C450" s="13"/>
      <c r="D450" s="195" t="s">
        <v>255</v>
      </c>
      <c r="E450" s="196" t="s">
        <v>1</v>
      </c>
      <c r="F450" s="197" t="s">
        <v>498</v>
      </c>
      <c r="G450" s="13"/>
      <c r="H450" s="198">
        <v>-7.1050000000000004</v>
      </c>
      <c r="I450" s="199"/>
      <c r="J450" s="13"/>
      <c r="K450" s="13"/>
      <c r="L450" s="194"/>
      <c r="M450" s="200"/>
      <c r="N450" s="201"/>
      <c r="O450" s="201"/>
      <c r="P450" s="201"/>
      <c r="Q450" s="201"/>
      <c r="R450" s="201"/>
      <c r="S450" s="201"/>
      <c r="T450" s="20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96" t="s">
        <v>255</v>
      </c>
      <c r="AU450" s="196" t="s">
        <v>87</v>
      </c>
      <c r="AV450" s="13" t="s">
        <v>87</v>
      </c>
      <c r="AW450" s="13" t="s">
        <v>33</v>
      </c>
      <c r="AX450" s="13" t="s">
        <v>77</v>
      </c>
      <c r="AY450" s="196" t="s">
        <v>245</v>
      </c>
    </row>
    <row r="451" s="13" customFormat="1">
      <c r="A451" s="13"/>
      <c r="B451" s="194"/>
      <c r="C451" s="13"/>
      <c r="D451" s="195" t="s">
        <v>255</v>
      </c>
      <c r="E451" s="196" t="s">
        <v>1</v>
      </c>
      <c r="F451" s="197" t="s">
        <v>499</v>
      </c>
      <c r="G451" s="13"/>
      <c r="H451" s="198">
        <v>-57.600000000000001</v>
      </c>
      <c r="I451" s="199"/>
      <c r="J451" s="13"/>
      <c r="K451" s="13"/>
      <c r="L451" s="194"/>
      <c r="M451" s="200"/>
      <c r="N451" s="201"/>
      <c r="O451" s="201"/>
      <c r="P451" s="201"/>
      <c r="Q451" s="201"/>
      <c r="R451" s="201"/>
      <c r="S451" s="201"/>
      <c r="T451" s="20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6" t="s">
        <v>255</v>
      </c>
      <c r="AU451" s="196" t="s">
        <v>87</v>
      </c>
      <c r="AV451" s="13" t="s">
        <v>87</v>
      </c>
      <c r="AW451" s="13" t="s">
        <v>33</v>
      </c>
      <c r="AX451" s="13" t="s">
        <v>77</v>
      </c>
      <c r="AY451" s="196" t="s">
        <v>245</v>
      </c>
    </row>
    <row r="452" s="13" customFormat="1">
      <c r="A452" s="13"/>
      <c r="B452" s="194"/>
      <c r="C452" s="13"/>
      <c r="D452" s="195" t="s">
        <v>255</v>
      </c>
      <c r="E452" s="196" t="s">
        <v>1</v>
      </c>
      <c r="F452" s="197" t="s">
        <v>500</v>
      </c>
      <c r="G452" s="13"/>
      <c r="H452" s="198">
        <v>-3.2799999999999998</v>
      </c>
      <c r="I452" s="199"/>
      <c r="J452" s="13"/>
      <c r="K452" s="13"/>
      <c r="L452" s="194"/>
      <c r="M452" s="200"/>
      <c r="N452" s="201"/>
      <c r="O452" s="201"/>
      <c r="P452" s="201"/>
      <c r="Q452" s="201"/>
      <c r="R452" s="201"/>
      <c r="S452" s="201"/>
      <c r="T452" s="20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96" t="s">
        <v>255</v>
      </c>
      <c r="AU452" s="196" t="s">
        <v>87</v>
      </c>
      <c r="AV452" s="13" t="s">
        <v>87</v>
      </c>
      <c r="AW452" s="13" t="s">
        <v>33</v>
      </c>
      <c r="AX452" s="13" t="s">
        <v>77</v>
      </c>
      <c r="AY452" s="196" t="s">
        <v>245</v>
      </c>
    </row>
    <row r="453" s="13" customFormat="1">
      <c r="A453" s="13"/>
      <c r="B453" s="194"/>
      <c r="C453" s="13"/>
      <c r="D453" s="195" t="s">
        <v>255</v>
      </c>
      <c r="E453" s="196" t="s">
        <v>1</v>
      </c>
      <c r="F453" s="197" t="s">
        <v>501</v>
      </c>
      <c r="G453" s="13"/>
      <c r="H453" s="198">
        <v>-2.8799999999999999</v>
      </c>
      <c r="I453" s="199"/>
      <c r="J453" s="13"/>
      <c r="K453" s="13"/>
      <c r="L453" s="194"/>
      <c r="M453" s="200"/>
      <c r="N453" s="201"/>
      <c r="O453" s="201"/>
      <c r="P453" s="201"/>
      <c r="Q453" s="201"/>
      <c r="R453" s="201"/>
      <c r="S453" s="201"/>
      <c r="T453" s="20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96" t="s">
        <v>255</v>
      </c>
      <c r="AU453" s="196" t="s">
        <v>87</v>
      </c>
      <c r="AV453" s="13" t="s">
        <v>87</v>
      </c>
      <c r="AW453" s="13" t="s">
        <v>33</v>
      </c>
      <c r="AX453" s="13" t="s">
        <v>77</v>
      </c>
      <c r="AY453" s="196" t="s">
        <v>245</v>
      </c>
    </row>
    <row r="454" s="13" customFormat="1">
      <c r="A454" s="13"/>
      <c r="B454" s="194"/>
      <c r="C454" s="13"/>
      <c r="D454" s="195" t="s">
        <v>255</v>
      </c>
      <c r="E454" s="196" t="s">
        <v>1</v>
      </c>
      <c r="F454" s="197" t="s">
        <v>502</v>
      </c>
      <c r="G454" s="13"/>
      <c r="H454" s="198">
        <v>-33.32</v>
      </c>
      <c r="I454" s="199"/>
      <c r="J454" s="13"/>
      <c r="K454" s="13"/>
      <c r="L454" s="194"/>
      <c r="M454" s="200"/>
      <c r="N454" s="201"/>
      <c r="O454" s="201"/>
      <c r="P454" s="201"/>
      <c r="Q454" s="201"/>
      <c r="R454" s="201"/>
      <c r="S454" s="201"/>
      <c r="T454" s="20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96" t="s">
        <v>255</v>
      </c>
      <c r="AU454" s="196" t="s">
        <v>87</v>
      </c>
      <c r="AV454" s="13" t="s">
        <v>87</v>
      </c>
      <c r="AW454" s="13" t="s">
        <v>33</v>
      </c>
      <c r="AX454" s="13" t="s">
        <v>77</v>
      </c>
      <c r="AY454" s="196" t="s">
        <v>245</v>
      </c>
    </row>
    <row r="455" s="13" customFormat="1">
      <c r="A455" s="13"/>
      <c r="B455" s="194"/>
      <c r="C455" s="13"/>
      <c r="D455" s="195" t="s">
        <v>255</v>
      </c>
      <c r="E455" s="196" t="s">
        <v>1</v>
      </c>
      <c r="F455" s="197" t="s">
        <v>503</v>
      </c>
      <c r="G455" s="13"/>
      <c r="H455" s="198">
        <v>-30.719999999999999</v>
      </c>
      <c r="I455" s="199"/>
      <c r="J455" s="13"/>
      <c r="K455" s="13"/>
      <c r="L455" s="194"/>
      <c r="M455" s="200"/>
      <c r="N455" s="201"/>
      <c r="O455" s="201"/>
      <c r="P455" s="201"/>
      <c r="Q455" s="201"/>
      <c r="R455" s="201"/>
      <c r="S455" s="201"/>
      <c r="T455" s="20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6" t="s">
        <v>255</v>
      </c>
      <c r="AU455" s="196" t="s">
        <v>87</v>
      </c>
      <c r="AV455" s="13" t="s">
        <v>87</v>
      </c>
      <c r="AW455" s="13" t="s">
        <v>33</v>
      </c>
      <c r="AX455" s="13" t="s">
        <v>77</v>
      </c>
      <c r="AY455" s="196" t="s">
        <v>245</v>
      </c>
    </row>
    <row r="456" s="13" customFormat="1">
      <c r="A456" s="13"/>
      <c r="B456" s="194"/>
      <c r="C456" s="13"/>
      <c r="D456" s="195" t="s">
        <v>255</v>
      </c>
      <c r="E456" s="196" t="s">
        <v>1</v>
      </c>
      <c r="F456" s="197" t="s">
        <v>504</v>
      </c>
      <c r="G456" s="13"/>
      <c r="H456" s="198">
        <v>-7.2000000000000002</v>
      </c>
      <c r="I456" s="199"/>
      <c r="J456" s="13"/>
      <c r="K456" s="13"/>
      <c r="L456" s="194"/>
      <c r="M456" s="200"/>
      <c r="N456" s="201"/>
      <c r="O456" s="201"/>
      <c r="P456" s="201"/>
      <c r="Q456" s="201"/>
      <c r="R456" s="201"/>
      <c r="S456" s="201"/>
      <c r="T456" s="20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96" t="s">
        <v>255</v>
      </c>
      <c r="AU456" s="196" t="s">
        <v>87</v>
      </c>
      <c r="AV456" s="13" t="s">
        <v>87</v>
      </c>
      <c r="AW456" s="13" t="s">
        <v>33</v>
      </c>
      <c r="AX456" s="13" t="s">
        <v>77</v>
      </c>
      <c r="AY456" s="196" t="s">
        <v>245</v>
      </c>
    </row>
    <row r="457" s="13" customFormat="1">
      <c r="A457" s="13"/>
      <c r="B457" s="194"/>
      <c r="C457" s="13"/>
      <c r="D457" s="195" t="s">
        <v>255</v>
      </c>
      <c r="E457" s="196" t="s">
        <v>1</v>
      </c>
      <c r="F457" s="197" t="s">
        <v>505</v>
      </c>
      <c r="G457" s="13"/>
      <c r="H457" s="198">
        <v>-4.6799999999999997</v>
      </c>
      <c r="I457" s="199"/>
      <c r="J457" s="13"/>
      <c r="K457" s="13"/>
      <c r="L457" s="194"/>
      <c r="M457" s="200"/>
      <c r="N457" s="201"/>
      <c r="O457" s="201"/>
      <c r="P457" s="201"/>
      <c r="Q457" s="201"/>
      <c r="R457" s="201"/>
      <c r="S457" s="201"/>
      <c r="T457" s="20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96" t="s">
        <v>255</v>
      </c>
      <c r="AU457" s="196" t="s">
        <v>87</v>
      </c>
      <c r="AV457" s="13" t="s">
        <v>87</v>
      </c>
      <c r="AW457" s="13" t="s">
        <v>33</v>
      </c>
      <c r="AX457" s="13" t="s">
        <v>77</v>
      </c>
      <c r="AY457" s="196" t="s">
        <v>245</v>
      </c>
    </row>
    <row r="458" s="13" customFormat="1">
      <c r="A458" s="13"/>
      <c r="B458" s="194"/>
      <c r="C458" s="13"/>
      <c r="D458" s="195" t="s">
        <v>255</v>
      </c>
      <c r="E458" s="196" t="s">
        <v>1</v>
      </c>
      <c r="F458" s="197" t="s">
        <v>506</v>
      </c>
      <c r="G458" s="13"/>
      <c r="H458" s="198">
        <v>-0.29999999999999999</v>
      </c>
      <c r="I458" s="199"/>
      <c r="J458" s="13"/>
      <c r="K458" s="13"/>
      <c r="L458" s="194"/>
      <c r="M458" s="200"/>
      <c r="N458" s="201"/>
      <c r="O458" s="201"/>
      <c r="P458" s="201"/>
      <c r="Q458" s="201"/>
      <c r="R458" s="201"/>
      <c r="S458" s="201"/>
      <c r="T458" s="20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96" t="s">
        <v>255</v>
      </c>
      <c r="AU458" s="196" t="s">
        <v>87</v>
      </c>
      <c r="AV458" s="13" t="s">
        <v>87</v>
      </c>
      <c r="AW458" s="13" t="s">
        <v>33</v>
      </c>
      <c r="AX458" s="13" t="s">
        <v>77</v>
      </c>
      <c r="AY458" s="196" t="s">
        <v>245</v>
      </c>
    </row>
    <row r="459" s="14" customFormat="1">
      <c r="A459" s="14"/>
      <c r="B459" s="203"/>
      <c r="C459" s="14"/>
      <c r="D459" s="195" t="s">
        <v>255</v>
      </c>
      <c r="E459" s="204" t="s">
        <v>1</v>
      </c>
      <c r="F459" s="205" t="s">
        <v>667</v>
      </c>
      <c r="G459" s="14"/>
      <c r="H459" s="206">
        <v>716.72199999999998</v>
      </c>
      <c r="I459" s="207"/>
      <c r="J459" s="14"/>
      <c r="K459" s="14"/>
      <c r="L459" s="203"/>
      <c r="M459" s="208"/>
      <c r="N459" s="209"/>
      <c r="O459" s="209"/>
      <c r="P459" s="209"/>
      <c r="Q459" s="209"/>
      <c r="R459" s="209"/>
      <c r="S459" s="209"/>
      <c r="T459" s="21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04" t="s">
        <v>255</v>
      </c>
      <c r="AU459" s="204" t="s">
        <v>87</v>
      </c>
      <c r="AV459" s="14" t="s">
        <v>246</v>
      </c>
      <c r="AW459" s="14" t="s">
        <v>33</v>
      </c>
      <c r="AX459" s="14" t="s">
        <v>77</v>
      </c>
      <c r="AY459" s="204" t="s">
        <v>245</v>
      </c>
    </row>
    <row r="460" s="13" customFormat="1">
      <c r="A460" s="13"/>
      <c r="B460" s="194"/>
      <c r="C460" s="13"/>
      <c r="D460" s="195" t="s">
        <v>255</v>
      </c>
      <c r="E460" s="196" t="s">
        <v>1</v>
      </c>
      <c r="F460" s="197" t="s">
        <v>472</v>
      </c>
      <c r="G460" s="13"/>
      <c r="H460" s="198">
        <v>30.475999999999999</v>
      </c>
      <c r="I460" s="199"/>
      <c r="J460" s="13"/>
      <c r="K460" s="13"/>
      <c r="L460" s="194"/>
      <c r="M460" s="200"/>
      <c r="N460" s="201"/>
      <c r="O460" s="201"/>
      <c r="P460" s="201"/>
      <c r="Q460" s="201"/>
      <c r="R460" s="201"/>
      <c r="S460" s="201"/>
      <c r="T460" s="20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196" t="s">
        <v>255</v>
      </c>
      <c r="AU460" s="196" t="s">
        <v>87</v>
      </c>
      <c r="AV460" s="13" t="s">
        <v>87</v>
      </c>
      <c r="AW460" s="13" t="s">
        <v>33</v>
      </c>
      <c r="AX460" s="13" t="s">
        <v>77</v>
      </c>
      <c r="AY460" s="196" t="s">
        <v>245</v>
      </c>
    </row>
    <row r="461" s="13" customFormat="1">
      <c r="A461" s="13"/>
      <c r="B461" s="194"/>
      <c r="C461" s="13"/>
      <c r="D461" s="195" t="s">
        <v>255</v>
      </c>
      <c r="E461" s="196" t="s">
        <v>1</v>
      </c>
      <c r="F461" s="197" t="s">
        <v>473</v>
      </c>
      <c r="G461" s="13"/>
      <c r="H461" s="198">
        <v>8.8249999999999993</v>
      </c>
      <c r="I461" s="199"/>
      <c r="J461" s="13"/>
      <c r="K461" s="13"/>
      <c r="L461" s="194"/>
      <c r="M461" s="200"/>
      <c r="N461" s="201"/>
      <c r="O461" s="201"/>
      <c r="P461" s="201"/>
      <c r="Q461" s="201"/>
      <c r="R461" s="201"/>
      <c r="S461" s="201"/>
      <c r="T461" s="20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96" t="s">
        <v>255</v>
      </c>
      <c r="AU461" s="196" t="s">
        <v>87</v>
      </c>
      <c r="AV461" s="13" t="s">
        <v>87</v>
      </c>
      <c r="AW461" s="13" t="s">
        <v>33</v>
      </c>
      <c r="AX461" s="13" t="s">
        <v>77</v>
      </c>
      <c r="AY461" s="196" t="s">
        <v>245</v>
      </c>
    </row>
    <row r="462" s="13" customFormat="1">
      <c r="A462" s="13"/>
      <c r="B462" s="194"/>
      <c r="C462" s="13"/>
      <c r="D462" s="195" t="s">
        <v>255</v>
      </c>
      <c r="E462" s="196" t="s">
        <v>1</v>
      </c>
      <c r="F462" s="197" t="s">
        <v>474</v>
      </c>
      <c r="G462" s="13"/>
      <c r="H462" s="198">
        <v>26.884</v>
      </c>
      <c r="I462" s="199"/>
      <c r="J462" s="13"/>
      <c r="K462" s="13"/>
      <c r="L462" s="194"/>
      <c r="M462" s="200"/>
      <c r="N462" s="201"/>
      <c r="O462" s="201"/>
      <c r="P462" s="201"/>
      <c r="Q462" s="201"/>
      <c r="R462" s="201"/>
      <c r="S462" s="201"/>
      <c r="T462" s="20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6" t="s">
        <v>255</v>
      </c>
      <c r="AU462" s="196" t="s">
        <v>87</v>
      </c>
      <c r="AV462" s="13" t="s">
        <v>87</v>
      </c>
      <c r="AW462" s="13" t="s">
        <v>33</v>
      </c>
      <c r="AX462" s="13" t="s">
        <v>77</v>
      </c>
      <c r="AY462" s="196" t="s">
        <v>245</v>
      </c>
    </row>
    <row r="463" s="13" customFormat="1">
      <c r="A463" s="13"/>
      <c r="B463" s="194"/>
      <c r="C463" s="13"/>
      <c r="D463" s="195" t="s">
        <v>255</v>
      </c>
      <c r="E463" s="196" t="s">
        <v>1</v>
      </c>
      <c r="F463" s="197" t="s">
        <v>475</v>
      </c>
      <c r="G463" s="13"/>
      <c r="H463" s="198">
        <v>33.506</v>
      </c>
      <c r="I463" s="199"/>
      <c r="J463" s="13"/>
      <c r="K463" s="13"/>
      <c r="L463" s="194"/>
      <c r="M463" s="200"/>
      <c r="N463" s="201"/>
      <c r="O463" s="201"/>
      <c r="P463" s="201"/>
      <c r="Q463" s="201"/>
      <c r="R463" s="201"/>
      <c r="S463" s="201"/>
      <c r="T463" s="20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6" t="s">
        <v>255</v>
      </c>
      <c r="AU463" s="196" t="s">
        <v>87</v>
      </c>
      <c r="AV463" s="13" t="s">
        <v>87</v>
      </c>
      <c r="AW463" s="13" t="s">
        <v>33</v>
      </c>
      <c r="AX463" s="13" t="s">
        <v>77</v>
      </c>
      <c r="AY463" s="196" t="s">
        <v>245</v>
      </c>
    </row>
    <row r="464" s="13" customFormat="1">
      <c r="A464" s="13"/>
      <c r="B464" s="194"/>
      <c r="C464" s="13"/>
      <c r="D464" s="195" t="s">
        <v>255</v>
      </c>
      <c r="E464" s="196" t="s">
        <v>1</v>
      </c>
      <c r="F464" s="197" t="s">
        <v>476</v>
      </c>
      <c r="G464" s="13"/>
      <c r="H464" s="198">
        <v>35.039999999999999</v>
      </c>
      <c r="I464" s="199"/>
      <c r="J464" s="13"/>
      <c r="K464" s="13"/>
      <c r="L464" s="194"/>
      <c r="M464" s="200"/>
      <c r="N464" s="201"/>
      <c r="O464" s="201"/>
      <c r="P464" s="201"/>
      <c r="Q464" s="201"/>
      <c r="R464" s="201"/>
      <c r="S464" s="201"/>
      <c r="T464" s="20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6" t="s">
        <v>255</v>
      </c>
      <c r="AU464" s="196" t="s">
        <v>87</v>
      </c>
      <c r="AV464" s="13" t="s">
        <v>87</v>
      </c>
      <c r="AW464" s="13" t="s">
        <v>33</v>
      </c>
      <c r="AX464" s="13" t="s">
        <v>77</v>
      </c>
      <c r="AY464" s="196" t="s">
        <v>245</v>
      </c>
    </row>
    <row r="465" s="13" customFormat="1">
      <c r="A465" s="13"/>
      <c r="B465" s="194"/>
      <c r="C465" s="13"/>
      <c r="D465" s="195" t="s">
        <v>255</v>
      </c>
      <c r="E465" s="196" t="s">
        <v>1</v>
      </c>
      <c r="F465" s="197" t="s">
        <v>477</v>
      </c>
      <c r="G465" s="13"/>
      <c r="H465" s="198">
        <v>1.7909999999999999</v>
      </c>
      <c r="I465" s="199"/>
      <c r="J465" s="13"/>
      <c r="K465" s="13"/>
      <c r="L465" s="194"/>
      <c r="M465" s="200"/>
      <c r="N465" s="201"/>
      <c r="O465" s="201"/>
      <c r="P465" s="201"/>
      <c r="Q465" s="201"/>
      <c r="R465" s="201"/>
      <c r="S465" s="201"/>
      <c r="T465" s="20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6" t="s">
        <v>255</v>
      </c>
      <c r="AU465" s="196" t="s">
        <v>87</v>
      </c>
      <c r="AV465" s="13" t="s">
        <v>87</v>
      </c>
      <c r="AW465" s="13" t="s">
        <v>33</v>
      </c>
      <c r="AX465" s="13" t="s">
        <v>77</v>
      </c>
      <c r="AY465" s="196" t="s">
        <v>245</v>
      </c>
    </row>
    <row r="466" s="14" customFormat="1">
      <c r="A466" s="14"/>
      <c r="B466" s="203"/>
      <c r="C466" s="14"/>
      <c r="D466" s="195" t="s">
        <v>255</v>
      </c>
      <c r="E466" s="204" t="s">
        <v>1</v>
      </c>
      <c r="F466" s="205" t="s">
        <v>668</v>
      </c>
      <c r="G466" s="14"/>
      <c r="H466" s="206">
        <v>136.52199999999999</v>
      </c>
      <c r="I466" s="207"/>
      <c r="J466" s="14"/>
      <c r="K466" s="14"/>
      <c r="L466" s="203"/>
      <c r="M466" s="208"/>
      <c r="N466" s="209"/>
      <c r="O466" s="209"/>
      <c r="P466" s="209"/>
      <c r="Q466" s="209"/>
      <c r="R466" s="209"/>
      <c r="S466" s="209"/>
      <c r="T466" s="21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04" t="s">
        <v>255</v>
      </c>
      <c r="AU466" s="204" t="s">
        <v>87</v>
      </c>
      <c r="AV466" s="14" t="s">
        <v>246</v>
      </c>
      <c r="AW466" s="14" t="s">
        <v>33</v>
      </c>
      <c r="AX466" s="14" t="s">
        <v>77</v>
      </c>
      <c r="AY466" s="204" t="s">
        <v>245</v>
      </c>
    </row>
    <row r="467" s="13" customFormat="1">
      <c r="A467" s="13"/>
      <c r="B467" s="194"/>
      <c r="C467" s="13"/>
      <c r="D467" s="195" t="s">
        <v>255</v>
      </c>
      <c r="E467" s="196" t="s">
        <v>1</v>
      </c>
      <c r="F467" s="197" t="s">
        <v>540</v>
      </c>
      <c r="G467" s="13"/>
      <c r="H467" s="198">
        <v>21.960000000000001</v>
      </c>
      <c r="I467" s="199"/>
      <c r="J467" s="13"/>
      <c r="K467" s="13"/>
      <c r="L467" s="194"/>
      <c r="M467" s="200"/>
      <c r="N467" s="201"/>
      <c r="O467" s="201"/>
      <c r="P467" s="201"/>
      <c r="Q467" s="201"/>
      <c r="R467" s="201"/>
      <c r="S467" s="201"/>
      <c r="T467" s="20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96" t="s">
        <v>255</v>
      </c>
      <c r="AU467" s="196" t="s">
        <v>87</v>
      </c>
      <c r="AV467" s="13" t="s">
        <v>87</v>
      </c>
      <c r="AW467" s="13" t="s">
        <v>33</v>
      </c>
      <c r="AX467" s="13" t="s">
        <v>77</v>
      </c>
      <c r="AY467" s="196" t="s">
        <v>245</v>
      </c>
    </row>
    <row r="468" s="13" customFormat="1">
      <c r="A468" s="13"/>
      <c r="B468" s="194"/>
      <c r="C468" s="13"/>
      <c r="D468" s="195" t="s">
        <v>255</v>
      </c>
      <c r="E468" s="196" t="s">
        <v>1</v>
      </c>
      <c r="F468" s="197" t="s">
        <v>541</v>
      </c>
      <c r="G468" s="13"/>
      <c r="H468" s="198">
        <v>21.420000000000002</v>
      </c>
      <c r="I468" s="199"/>
      <c r="J468" s="13"/>
      <c r="K468" s="13"/>
      <c r="L468" s="194"/>
      <c r="M468" s="200"/>
      <c r="N468" s="201"/>
      <c r="O468" s="201"/>
      <c r="P468" s="201"/>
      <c r="Q468" s="201"/>
      <c r="R468" s="201"/>
      <c r="S468" s="201"/>
      <c r="T468" s="20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6" t="s">
        <v>255</v>
      </c>
      <c r="AU468" s="196" t="s">
        <v>87</v>
      </c>
      <c r="AV468" s="13" t="s">
        <v>87</v>
      </c>
      <c r="AW468" s="13" t="s">
        <v>33</v>
      </c>
      <c r="AX468" s="13" t="s">
        <v>77</v>
      </c>
      <c r="AY468" s="196" t="s">
        <v>245</v>
      </c>
    </row>
    <row r="469" s="13" customFormat="1">
      <c r="A469" s="13"/>
      <c r="B469" s="194"/>
      <c r="C469" s="13"/>
      <c r="D469" s="195" t="s">
        <v>255</v>
      </c>
      <c r="E469" s="196" t="s">
        <v>1</v>
      </c>
      <c r="F469" s="197" t="s">
        <v>542</v>
      </c>
      <c r="G469" s="13"/>
      <c r="H469" s="198">
        <v>25.02</v>
      </c>
      <c r="I469" s="199"/>
      <c r="J469" s="13"/>
      <c r="K469" s="13"/>
      <c r="L469" s="194"/>
      <c r="M469" s="200"/>
      <c r="N469" s="201"/>
      <c r="O469" s="201"/>
      <c r="P469" s="201"/>
      <c r="Q469" s="201"/>
      <c r="R469" s="201"/>
      <c r="S469" s="201"/>
      <c r="T469" s="20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6" t="s">
        <v>255</v>
      </c>
      <c r="AU469" s="196" t="s">
        <v>87</v>
      </c>
      <c r="AV469" s="13" t="s">
        <v>87</v>
      </c>
      <c r="AW469" s="13" t="s">
        <v>33</v>
      </c>
      <c r="AX469" s="13" t="s">
        <v>77</v>
      </c>
      <c r="AY469" s="196" t="s">
        <v>245</v>
      </c>
    </row>
    <row r="470" s="13" customFormat="1">
      <c r="A470" s="13"/>
      <c r="B470" s="194"/>
      <c r="C470" s="13"/>
      <c r="D470" s="195" t="s">
        <v>255</v>
      </c>
      <c r="E470" s="196" t="s">
        <v>1</v>
      </c>
      <c r="F470" s="197" t="s">
        <v>543</v>
      </c>
      <c r="G470" s="13"/>
      <c r="H470" s="198">
        <v>25.559999999999999</v>
      </c>
      <c r="I470" s="199"/>
      <c r="J470" s="13"/>
      <c r="K470" s="13"/>
      <c r="L470" s="194"/>
      <c r="M470" s="200"/>
      <c r="N470" s="201"/>
      <c r="O470" s="201"/>
      <c r="P470" s="201"/>
      <c r="Q470" s="201"/>
      <c r="R470" s="201"/>
      <c r="S470" s="201"/>
      <c r="T470" s="20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96" t="s">
        <v>255</v>
      </c>
      <c r="AU470" s="196" t="s">
        <v>87</v>
      </c>
      <c r="AV470" s="13" t="s">
        <v>87</v>
      </c>
      <c r="AW470" s="13" t="s">
        <v>33</v>
      </c>
      <c r="AX470" s="13" t="s">
        <v>77</v>
      </c>
      <c r="AY470" s="196" t="s">
        <v>245</v>
      </c>
    </row>
    <row r="471" s="14" customFormat="1">
      <c r="A471" s="14"/>
      <c r="B471" s="203"/>
      <c r="C471" s="14"/>
      <c r="D471" s="195" t="s">
        <v>255</v>
      </c>
      <c r="E471" s="204" t="s">
        <v>1</v>
      </c>
      <c r="F471" s="205" t="s">
        <v>544</v>
      </c>
      <c r="G471" s="14"/>
      <c r="H471" s="206">
        <v>93.959999999999994</v>
      </c>
      <c r="I471" s="207"/>
      <c r="J471" s="14"/>
      <c r="K471" s="14"/>
      <c r="L471" s="203"/>
      <c r="M471" s="208"/>
      <c r="N471" s="209"/>
      <c r="O471" s="209"/>
      <c r="P471" s="209"/>
      <c r="Q471" s="209"/>
      <c r="R471" s="209"/>
      <c r="S471" s="209"/>
      <c r="T471" s="210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4" t="s">
        <v>255</v>
      </c>
      <c r="AU471" s="204" t="s">
        <v>87</v>
      </c>
      <c r="AV471" s="14" t="s">
        <v>246</v>
      </c>
      <c r="AW471" s="14" t="s">
        <v>33</v>
      </c>
      <c r="AX471" s="14" t="s">
        <v>77</v>
      </c>
      <c r="AY471" s="204" t="s">
        <v>245</v>
      </c>
    </row>
    <row r="472" s="13" customFormat="1">
      <c r="A472" s="13"/>
      <c r="B472" s="194"/>
      <c r="C472" s="13"/>
      <c r="D472" s="195" t="s">
        <v>255</v>
      </c>
      <c r="E472" s="196" t="s">
        <v>1</v>
      </c>
      <c r="F472" s="197" t="s">
        <v>545</v>
      </c>
      <c r="G472" s="13"/>
      <c r="H472" s="198">
        <v>3.552</v>
      </c>
      <c r="I472" s="199"/>
      <c r="J472" s="13"/>
      <c r="K472" s="13"/>
      <c r="L472" s="194"/>
      <c r="M472" s="200"/>
      <c r="N472" s="201"/>
      <c r="O472" s="201"/>
      <c r="P472" s="201"/>
      <c r="Q472" s="201"/>
      <c r="R472" s="201"/>
      <c r="S472" s="201"/>
      <c r="T472" s="20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96" t="s">
        <v>255</v>
      </c>
      <c r="AU472" s="196" t="s">
        <v>87</v>
      </c>
      <c r="AV472" s="13" t="s">
        <v>87</v>
      </c>
      <c r="AW472" s="13" t="s">
        <v>33</v>
      </c>
      <c r="AX472" s="13" t="s">
        <v>77</v>
      </c>
      <c r="AY472" s="196" t="s">
        <v>245</v>
      </c>
    </row>
    <row r="473" s="14" customFormat="1">
      <c r="A473" s="14"/>
      <c r="B473" s="203"/>
      <c r="C473" s="14"/>
      <c r="D473" s="195" t="s">
        <v>255</v>
      </c>
      <c r="E473" s="204" t="s">
        <v>1</v>
      </c>
      <c r="F473" s="205" t="s">
        <v>546</v>
      </c>
      <c r="G473" s="14"/>
      <c r="H473" s="206">
        <v>3.552</v>
      </c>
      <c r="I473" s="207"/>
      <c r="J473" s="14"/>
      <c r="K473" s="14"/>
      <c r="L473" s="203"/>
      <c r="M473" s="208"/>
      <c r="N473" s="209"/>
      <c r="O473" s="209"/>
      <c r="P473" s="209"/>
      <c r="Q473" s="209"/>
      <c r="R473" s="209"/>
      <c r="S473" s="209"/>
      <c r="T473" s="21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04" t="s">
        <v>255</v>
      </c>
      <c r="AU473" s="204" t="s">
        <v>87</v>
      </c>
      <c r="AV473" s="14" t="s">
        <v>246</v>
      </c>
      <c r="AW473" s="14" t="s">
        <v>33</v>
      </c>
      <c r="AX473" s="14" t="s">
        <v>77</v>
      </c>
      <c r="AY473" s="204" t="s">
        <v>245</v>
      </c>
    </row>
    <row r="474" s="13" customFormat="1">
      <c r="A474" s="13"/>
      <c r="B474" s="194"/>
      <c r="C474" s="13"/>
      <c r="D474" s="195" t="s">
        <v>255</v>
      </c>
      <c r="E474" s="196" t="s">
        <v>1</v>
      </c>
      <c r="F474" s="197" t="s">
        <v>547</v>
      </c>
      <c r="G474" s="13"/>
      <c r="H474" s="198">
        <v>38.880000000000003</v>
      </c>
      <c r="I474" s="199"/>
      <c r="J474" s="13"/>
      <c r="K474" s="13"/>
      <c r="L474" s="194"/>
      <c r="M474" s="200"/>
      <c r="N474" s="201"/>
      <c r="O474" s="201"/>
      <c r="P474" s="201"/>
      <c r="Q474" s="201"/>
      <c r="R474" s="201"/>
      <c r="S474" s="201"/>
      <c r="T474" s="20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96" t="s">
        <v>255</v>
      </c>
      <c r="AU474" s="196" t="s">
        <v>87</v>
      </c>
      <c r="AV474" s="13" t="s">
        <v>87</v>
      </c>
      <c r="AW474" s="13" t="s">
        <v>33</v>
      </c>
      <c r="AX474" s="13" t="s">
        <v>77</v>
      </c>
      <c r="AY474" s="196" t="s">
        <v>245</v>
      </c>
    </row>
    <row r="475" s="13" customFormat="1">
      <c r="A475" s="13"/>
      <c r="B475" s="194"/>
      <c r="C475" s="13"/>
      <c r="D475" s="195" t="s">
        <v>255</v>
      </c>
      <c r="E475" s="196" t="s">
        <v>1</v>
      </c>
      <c r="F475" s="197" t="s">
        <v>548</v>
      </c>
      <c r="G475" s="13"/>
      <c r="H475" s="198">
        <v>14.76</v>
      </c>
      <c r="I475" s="199"/>
      <c r="J475" s="13"/>
      <c r="K475" s="13"/>
      <c r="L475" s="194"/>
      <c r="M475" s="200"/>
      <c r="N475" s="201"/>
      <c r="O475" s="201"/>
      <c r="P475" s="201"/>
      <c r="Q475" s="201"/>
      <c r="R475" s="201"/>
      <c r="S475" s="201"/>
      <c r="T475" s="20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196" t="s">
        <v>255</v>
      </c>
      <c r="AU475" s="196" t="s">
        <v>87</v>
      </c>
      <c r="AV475" s="13" t="s">
        <v>87</v>
      </c>
      <c r="AW475" s="13" t="s">
        <v>33</v>
      </c>
      <c r="AX475" s="13" t="s">
        <v>77</v>
      </c>
      <c r="AY475" s="196" t="s">
        <v>245</v>
      </c>
    </row>
    <row r="476" s="14" customFormat="1">
      <c r="A476" s="14"/>
      <c r="B476" s="203"/>
      <c r="C476" s="14"/>
      <c r="D476" s="195" t="s">
        <v>255</v>
      </c>
      <c r="E476" s="204" t="s">
        <v>1</v>
      </c>
      <c r="F476" s="205" t="s">
        <v>549</v>
      </c>
      <c r="G476" s="14"/>
      <c r="H476" s="206">
        <v>53.640000000000001</v>
      </c>
      <c r="I476" s="207"/>
      <c r="J476" s="14"/>
      <c r="K476" s="14"/>
      <c r="L476" s="203"/>
      <c r="M476" s="208"/>
      <c r="N476" s="209"/>
      <c r="O476" s="209"/>
      <c r="P476" s="209"/>
      <c r="Q476" s="209"/>
      <c r="R476" s="209"/>
      <c r="S476" s="209"/>
      <c r="T476" s="21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04" t="s">
        <v>255</v>
      </c>
      <c r="AU476" s="204" t="s">
        <v>87</v>
      </c>
      <c r="AV476" s="14" t="s">
        <v>246</v>
      </c>
      <c r="AW476" s="14" t="s">
        <v>33</v>
      </c>
      <c r="AX476" s="14" t="s">
        <v>77</v>
      </c>
      <c r="AY476" s="204" t="s">
        <v>245</v>
      </c>
    </row>
    <row r="477" s="15" customFormat="1">
      <c r="A477" s="15"/>
      <c r="B477" s="211"/>
      <c r="C477" s="15"/>
      <c r="D477" s="195" t="s">
        <v>255</v>
      </c>
      <c r="E477" s="212" t="s">
        <v>131</v>
      </c>
      <c r="F477" s="213" t="s">
        <v>272</v>
      </c>
      <c r="G477" s="15"/>
      <c r="H477" s="214">
        <v>1004.396</v>
      </c>
      <c r="I477" s="215"/>
      <c r="J477" s="15"/>
      <c r="K477" s="15"/>
      <c r="L477" s="211"/>
      <c r="M477" s="216"/>
      <c r="N477" s="217"/>
      <c r="O477" s="217"/>
      <c r="P477" s="217"/>
      <c r="Q477" s="217"/>
      <c r="R477" s="217"/>
      <c r="S477" s="217"/>
      <c r="T477" s="218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12" t="s">
        <v>255</v>
      </c>
      <c r="AU477" s="212" t="s">
        <v>87</v>
      </c>
      <c r="AV477" s="15" t="s">
        <v>253</v>
      </c>
      <c r="AW477" s="15" t="s">
        <v>33</v>
      </c>
      <c r="AX477" s="15" t="s">
        <v>8</v>
      </c>
      <c r="AY477" s="212" t="s">
        <v>245</v>
      </c>
    </row>
    <row r="478" s="2" customFormat="1" ht="24.15" customHeight="1">
      <c r="A478" s="37"/>
      <c r="B478" s="180"/>
      <c r="C478" s="181" t="s">
        <v>669</v>
      </c>
      <c r="D478" s="181" t="s">
        <v>248</v>
      </c>
      <c r="E478" s="182" t="s">
        <v>670</v>
      </c>
      <c r="F478" s="183" t="s">
        <v>671</v>
      </c>
      <c r="G478" s="184" t="s">
        <v>263</v>
      </c>
      <c r="H478" s="185">
        <v>55.924999999999997</v>
      </c>
      <c r="I478" s="186"/>
      <c r="J478" s="187">
        <f>ROUND(I478*H478,0)</f>
        <v>0</v>
      </c>
      <c r="K478" s="183" t="s">
        <v>252</v>
      </c>
      <c r="L478" s="38"/>
      <c r="M478" s="188" t="s">
        <v>1</v>
      </c>
      <c r="N478" s="189" t="s">
        <v>43</v>
      </c>
      <c r="O478" s="76"/>
      <c r="P478" s="190">
        <f>O478*H478</f>
        <v>0</v>
      </c>
      <c r="Q478" s="190">
        <v>0.00577</v>
      </c>
      <c r="R478" s="190">
        <f>Q478*H478</f>
        <v>0.32268724999999998</v>
      </c>
      <c r="S478" s="190">
        <v>0.0060000000000000001</v>
      </c>
      <c r="T478" s="191">
        <f>S478*H478</f>
        <v>0.33555000000000001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2" t="s">
        <v>253</v>
      </c>
      <c r="AT478" s="192" t="s">
        <v>248</v>
      </c>
      <c r="AU478" s="192" t="s">
        <v>87</v>
      </c>
      <c r="AY478" s="18" t="s">
        <v>245</v>
      </c>
      <c r="BE478" s="193">
        <f>IF(N478="základní",J478,0)</f>
        <v>0</v>
      </c>
      <c r="BF478" s="193">
        <f>IF(N478="snížená",J478,0)</f>
        <v>0</v>
      </c>
      <c r="BG478" s="193">
        <f>IF(N478="zákl. přenesená",J478,0)</f>
        <v>0</v>
      </c>
      <c r="BH478" s="193">
        <f>IF(N478="sníž. přenesená",J478,0)</f>
        <v>0</v>
      </c>
      <c r="BI478" s="193">
        <f>IF(N478="nulová",J478,0)</f>
        <v>0</v>
      </c>
      <c r="BJ478" s="18" t="s">
        <v>87</v>
      </c>
      <c r="BK478" s="193">
        <f>ROUND(I478*H478,0)</f>
        <v>0</v>
      </c>
      <c r="BL478" s="18" t="s">
        <v>253</v>
      </c>
      <c r="BM478" s="192" t="s">
        <v>672</v>
      </c>
    </row>
    <row r="479" s="13" customFormat="1">
      <c r="A479" s="13"/>
      <c r="B479" s="194"/>
      <c r="C479" s="13"/>
      <c r="D479" s="195" t="s">
        <v>255</v>
      </c>
      <c r="E479" s="196" t="s">
        <v>1</v>
      </c>
      <c r="F479" s="197" t="s">
        <v>673</v>
      </c>
      <c r="G479" s="13"/>
      <c r="H479" s="198">
        <v>56.865000000000002</v>
      </c>
      <c r="I479" s="199"/>
      <c r="J479" s="13"/>
      <c r="K479" s="13"/>
      <c r="L479" s="194"/>
      <c r="M479" s="200"/>
      <c r="N479" s="201"/>
      <c r="O479" s="201"/>
      <c r="P479" s="201"/>
      <c r="Q479" s="201"/>
      <c r="R479" s="201"/>
      <c r="S479" s="201"/>
      <c r="T479" s="20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6" t="s">
        <v>255</v>
      </c>
      <c r="AU479" s="196" t="s">
        <v>87</v>
      </c>
      <c r="AV479" s="13" t="s">
        <v>87</v>
      </c>
      <c r="AW479" s="13" t="s">
        <v>33</v>
      </c>
      <c r="AX479" s="13" t="s">
        <v>77</v>
      </c>
      <c r="AY479" s="196" t="s">
        <v>245</v>
      </c>
    </row>
    <row r="480" s="13" customFormat="1">
      <c r="A480" s="13"/>
      <c r="B480" s="194"/>
      <c r="C480" s="13"/>
      <c r="D480" s="195" t="s">
        <v>255</v>
      </c>
      <c r="E480" s="196" t="s">
        <v>1</v>
      </c>
      <c r="F480" s="197" t="s">
        <v>674</v>
      </c>
      <c r="G480" s="13"/>
      <c r="H480" s="198">
        <v>-2.4199999999999999</v>
      </c>
      <c r="I480" s="199"/>
      <c r="J480" s="13"/>
      <c r="K480" s="13"/>
      <c r="L480" s="194"/>
      <c r="M480" s="200"/>
      <c r="N480" s="201"/>
      <c r="O480" s="201"/>
      <c r="P480" s="201"/>
      <c r="Q480" s="201"/>
      <c r="R480" s="201"/>
      <c r="S480" s="201"/>
      <c r="T480" s="20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96" t="s">
        <v>255</v>
      </c>
      <c r="AU480" s="196" t="s">
        <v>87</v>
      </c>
      <c r="AV480" s="13" t="s">
        <v>87</v>
      </c>
      <c r="AW480" s="13" t="s">
        <v>33</v>
      </c>
      <c r="AX480" s="13" t="s">
        <v>77</v>
      </c>
      <c r="AY480" s="196" t="s">
        <v>245</v>
      </c>
    </row>
    <row r="481" s="13" customFormat="1">
      <c r="A481" s="13"/>
      <c r="B481" s="194"/>
      <c r="C481" s="13"/>
      <c r="D481" s="195" t="s">
        <v>255</v>
      </c>
      <c r="E481" s="196" t="s">
        <v>1</v>
      </c>
      <c r="F481" s="197" t="s">
        <v>675</v>
      </c>
      <c r="G481" s="13"/>
      <c r="H481" s="198">
        <v>1.48</v>
      </c>
      <c r="I481" s="199"/>
      <c r="J481" s="13"/>
      <c r="K481" s="13"/>
      <c r="L481" s="194"/>
      <c r="M481" s="200"/>
      <c r="N481" s="201"/>
      <c r="O481" s="201"/>
      <c r="P481" s="201"/>
      <c r="Q481" s="201"/>
      <c r="R481" s="201"/>
      <c r="S481" s="201"/>
      <c r="T481" s="20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6" t="s">
        <v>255</v>
      </c>
      <c r="AU481" s="196" t="s">
        <v>87</v>
      </c>
      <c r="AV481" s="13" t="s">
        <v>87</v>
      </c>
      <c r="AW481" s="13" t="s">
        <v>33</v>
      </c>
      <c r="AX481" s="13" t="s">
        <v>77</v>
      </c>
      <c r="AY481" s="196" t="s">
        <v>245</v>
      </c>
    </row>
    <row r="482" s="14" customFormat="1">
      <c r="A482" s="14"/>
      <c r="B482" s="203"/>
      <c r="C482" s="14"/>
      <c r="D482" s="195" t="s">
        <v>255</v>
      </c>
      <c r="E482" s="204" t="s">
        <v>1</v>
      </c>
      <c r="F482" s="205" t="s">
        <v>676</v>
      </c>
      <c r="G482" s="14"/>
      <c r="H482" s="206">
        <v>55.924999999999997</v>
      </c>
      <c r="I482" s="207"/>
      <c r="J482" s="14"/>
      <c r="K482" s="14"/>
      <c r="L482" s="203"/>
      <c r="M482" s="208"/>
      <c r="N482" s="209"/>
      <c r="O482" s="209"/>
      <c r="P482" s="209"/>
      <c r="Q482" s="209"/>
      <c r="R482" s="209"/>
      <c r="S482" s="209"/>
      <c r="T482" s="21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04" t="s">
        <v>255</v>
      </c>
      <c r="AU482" s="204" t="s">
        <v>87</v>
      </c>
      <c r="AV482" s="14" t="s">
        <v>246</v>
      </c>
      <c r="AW482" s="14" t="s">
        <v>33</v>
      </c>
      <c r="AX482" s="14" t="s">
        <v>8</v>
      </c>
      <c r="AY482" s="204" t="s">
        <v>245</v>
      </c>
    </row>
    <row r="483" s="2" customFormat="1" ht="14.4" customHeight="1">
      <c r="A483" s="37"/>
      <c r="B483" s="180"/>
      <c r="C483" s="219" t="s">
        <v>677</v>
      </c>
      <c r="D483" s="219" t="s">
        <v>377</v>
      </c>
      <c r="E483" s="220" t="s">
        <v>678</v>
      </c>
      <c r="F483" s="221" t="s">
        <v>679</v>
      </c>
      <c r="G483" s="222" t="s">
        <v>263</v>
      </c>
      <c r="H483" s="223">
        <v>569.05999999999995</v>
      </c>
      <c r="I483" s="224"/>
      <c r="J483" s="225">
        <f>ROUND(I483*H483,0)</f>
        <v>0</v>
      </c>
      <c r="K483" s="221" t="s">
        <v>1</v>
      </c>
      <c r="L483" s="226"/>
      <c r="M483" s="227" t="s">
        <v>1</v>
      </c>
      <c r="N483" s="228" t="s">
        <v>43</v>
      </c>
      <c r="O483" s="76"/>
      <c r="P483" s="190">
        <f>O483*H483</f>
        <v>0</v>
      </c>
      <c r="Q483" s="190">
        <v>0</v>
      </c>
      <c r="R483" s="190">
        <f>Q483*H483</f>
        <v>0</v>
      </c>
      <c r="S483" s="190">
        <v>0</v>
      </c>
      <c r="T483" s="191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92" t="s">
        <v>295</v>
      </c>
      <c r="AT483" s="192" t="s">
        <v>377</v>
      </c>
      <c r="AU483" s="192" t="s">
        <v>87</v>
      </c>
      <c r="AY483" s="18" t="s">
        <v>245</v>
      </c>
      <c r="BE483" s="193">
        <f>IF(N483="základní",J483,0)</f>
        <v>0</v>
      </c>
      <c r="BF483" s="193">
        <f>IF(N483="snížená",J483,0)</f>
        <v>0</v>
      </c>
      <c r="BG483" s="193">
        <f>IF(N483="zákl. přenesená",J483,0)</f>
        <v>0</v>
      </c>
      <c r="BH483" s="193">
        <f>IF(N483="sníž. přenesená",J483,0)</f>
        <v>0</v>
      </c>
      <c r="BI483" s="193">
        <f>IF(N483="nulová",J483,0)</f>
        <v>0</v>
      </c>
      <c r="BJ483" s="18" t="s">
        <v>87</v>
      </c>
      <c r="BK483" s="193">
        <f>ROUND(I483*H483,0)</f>
        <v>0</v>
      </c>
      <c r="BL483" s="18" t="s">
        <v>253</v>
      </c>
      <c r="BM483" s="192" t="s">
        <v>680</v>
      </c>
    </row>
    <row r="484" s="13" customFormat="1">
      <c r="A484" s="13"/>
      <c r="B484" s="194"/>
      <c r="C484" s="13"/>
      <c r="D484" s="195" t="s">
        <v>255</v>
      </c>
      <c r="E484" s="196" t="s">
        <v>1</v>
      </c>
      <c r="F484" s="197" t="s">
        <v>681</v>
      </c>
      <c r="G484" s="13"/>
      <c r="H484" s="198">
        <v>128.47</v>
      </c>
      <c r="I484" s="199"/>
      <c r="J484" s="13"/>
      <c r="K484" s="13"/>
      <c r="L484" s="194"/>
      <c r="M484" s="200"/>
      <c r="N484" s="201"/>
      <c r="O484" s="201"/>
      <c r="P484" s="201"/>
      <c r="Q484" s="201"/>
      <c r="R484" s="201"/>
      <c r="S484" s="201"/>
      <c r="T484" s="20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96" t="s">
        <v>255</v>
      </c>
      <c r="AU484" s="196" t="s">
        <v>87</v>
      </c>
      <c r="AV484" s="13" t="s">
        <v>87</v>
      </c>
      <c r="AW484" s="13" t="s">
        <v>33</v>
      </c>
      <c r="AX484" s="13" t="s">
        <v>77</v>
      </c>
      <c r="AY484" s="196" t="s">
        <v>245</v>
      </c>
    </row>
    <row r="485" s="13" customFormat="1">
      <c r="A485" s="13"/>
      <c r="B485" s="194"/>
      <c r="C485" s="13"/>
      <c r="D485" s="195" t="s">
        <v>255</v>
      </c>
      <c r="E485" s="196" t="s">
        <v>1</v>
      </c>
      <c r="F485" s="197" t="s">
        <v>682</v>
      </c>
      <c r="G485" s="13"/>
      <c r="H485" s="198">
        <v>161.59</v>
      </c>
      <c r="I485" s="199"/>
      <c r="J485" s="13"/>
      <c r="K485" s="13"/>
      <c r="L485" s="194"/>
      <c r="M485" s="200"/>
      <c r="N485" s="201"/>
      <c r="O485" s="201"/>
      <c r="P485" s="201"/>
      <c r="Q485" s="201"/>
      <c r="R485" s="201"/>
      <c r="S485" s="201"/>
      <c r="T485" s="20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96" t="s">
        <v>255</v>
      </c>
      <c r="AU485" s="196" t="s">
        <v>87</v>
      </c>
      <c r="AV485" s="13" t="s">
        <v>87</v>
      </c>
      <c r="AW485" s="13" t="s">
        <v>33</v>
      </c>
      <c r="AX485" s="13" t="s">
        <v>77</v>
      </c>
      <c r="AY485" s="196" t="s">
        <v>245</v>
      </c>
    </row>
    <row r="486" s="14" customFormat="1">
      <c r="A486" s="14"/>
      <c r="B486" s="203"/>
      <c r="C486" s="14"/>
      <c r="D486" s="195" t="s">
        <v>255</v>
      </c>
      <c r="E486" s="204" t="s">
        <v>103</v>
      </c>
      <c r="F486" s="205" t="s">
        <v>683</v>
      </c>
      <c r="G486" s="14"/>
      <c r="H486" s="206">
        <v>290.06</v>
      </c>
      <c r="I486" s="207"/>
      <c r="J486" s="14"/>
      <c r="K486" s="14"/>
      <c r="L486" s="203"/>
      <c r="M486" s="208"/>
      <c r="N486" s="209"/>
      <c r="O486" s="209"/>
      <c r="P486" s="209"/>
      <c r="Q486" s="209"/>
      <c r="R486" s="209"/>
      <c r="S486" s="209"/>
      <c r="T486" s="21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04" t="s">
        <v>255</v>
      </c>
      <c r="AU486" s="204" t="s">
        <v>87</v>
      </c>
      <c r="AV486" s="14" t="s">
        <v>246</v>
      </c>
      <c r="AW486" s="14" t="s">
        <v>33</v>
      </c>
      <c r="AX486" s="14" t="s">
        <v>77</v>
      </c>
      <c r="AY486" s="204" t="s">
        <v>245</v>
      </c>
    </row>
    <row r="487" s="13" customFormat="1">
      <c r="A487" s="13"/>
      <c r="B487" s="194"/>
      <c r="C487" s="13"/>
      <c r="D487" s="195" t="s">
        <v>255</v>
      </c>
      <c r="E487" s="196" t="s">
        <v>1</v>
      </c>
      <c r="F487" s="197" t="s">
        <v>684</v>
      </c>
      <c r="G487" s="13"/>
      <c r="H487" s="198">
        <v>61.990000000000002</v>
      </c>
      <c r="I487" s="199"/>
      <c r="J487" s="13"/>
      <c r="K487" s="13"/>
      <c r="L487" s="194"/>
      <c r="M487" s="200"/>
      <c r="N487" s="201"/>
      <c r="O487" s="201"/>
      <c r="P487" s="201"/>
      <c r="Q487" s="201"/>
      <c r="R487" s="201"/>
      <c r="S487" s="201"/>
      <c r="T487" s="20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96" t="s">
        <v>255</v>
      </c>
      <c r="AU487" s="196" t="s">
        <v>87</v>
      </c>
      <c r="AV487" s="13" t="s">
        <v>87</v>
      </c>
      <c r="AW487" s="13" t="s">
        <v>33</v>
      </c>
      <c r="AX487" s="13" t="s">
        <v>77</v>
      </c>
      <c r="AY487" s="196" t="s">
        <v>245</v>
      </c>
    </row>
    <row r="488" s="13" customFormat="1">
      <c r="A488" s="13"/>
      <c r="B488" s="194"/>
      <c r="C488" s="13"/>
      <c r="D488" s="195" t="s">
        <v>255</v>
      </c>
      <c r="E488" s="196" t="s">
        <v>1</v>
      </c>
      <c r="F488" s="197" t="s">
        <v>685</v>
      </c>
      <c r="G488" s="13"/>
      <c r="H488" s="198">
        <v>46.68</v>
      </c>
      <c r="I488" s="199"/>
      <c r="J488" s="13"/>
      <c r="K488" s="13"/>
      <c r="L488" s="194"/>
      <c r="M488" s="200"/>
      <c r="N488" s="201"/>
      <c r="O488" s="201"/>
      <c r="P488" s="201"/>
      <c r="Q488" s="201"/>
      <c r="R488" s="201"/>
      <c r="S488" s="201"/>
      <c r="T488" s="20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6" t="s">
        <v>255</v>
      </c>
      <c r="AU488" s="196" t="s">
        <v>87</v>
      </c>
      <c r="AV488" s="13" t="s">
        <v>87</v>
      </c>
      <c r="AW488" s="13" t="s">
        <v>33</v>
      </c>
      <c r="AX488" s="13" t="s">
        <v>77</v>
      </c>
      <c r="AY488" s="196" t="s">
        <v>245</v>
      </c>
    </row>
    <row r="489" s="14" customFormat="1">
      <c r="A489" s="14"/>
      <c r="B489" s="203"/>
      <c r="C489" s="14"/>
      <c r="D489" s="195" t="s">
        <v>255</v>
      </c>
      <c r="E489" s="204" t="s">
        <v>127</v>
      </c>
      <c r="F489" s="205" t="s">
        <v>686</v>
      </c>
      <c r="G489" s="14"/>
      <c r="H489" s="206">
        <v>108.67</v>
      </c>
      <c r="I489" s="207"/>
      <c r="J489" s="14"/>
      <c r="K489" s="14"/>
      <c r="L489" s="203"/>
      <c r="M489" s="208"/>
      <c r="N489" s="209"/>
      <c r="O489" s="209"/>
      <c r="P489" s="209"/>
      <c r="Q489" s="209"/>
      <c r="R489" s="209"/>
      <c r="S489" s="209"/>
      <c r="T489" s="21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04" t="s">
        <v>255</v>
      </c>
      <c r="AU489" s="204" t="s">
        <v>87</v>
      </c>
      <c r="AV489" s="14" t="s">
        <v>246</v>
      </c>
      <c r="AW489" s="14" t="s">
        <v>33</v>
      </c>
      <c r="AX489" s="14" t="s">
        <v>77</v>
      </c>
      <c r="AY489" s="204" t="s">
        <v>245</v>
      </c>
    </row>
    <row r="490" s="13" customFormat="1">
      <c r="A490" s="13"/>
      <c r="B490" s="194"/>
      <c r="C490" s="13"/>
      <c r="D490" s="195" t="s">
        <v>255</v>
      </c>
      <c r="E490" s="196" t="s">
        <v>1</v>
      </c>
      <c r="F490" s="197" t="s">
        <v>687</v>
      </c>
      <c r="G490" s="13"/>
      <c r="H490" s="198">
        <v>41.100000000000001</v>
      </c>
      <c r="I490" s="199"/>
      <c r="J490" s="13"/>
      <c r="K490" s="13"/>
      <c r="L490" s="194"/>
      <c r="M490" s="200"/>
      <c r="N490" s="201"/>
      <c r="O490" s="201"/>
      <c r="P490" s="201"/>
      <c r="Q490" s="201"/>
      <c r="R490" s="201"/>
      <c r="S490" s="201"/>
      <c r="T490" s="20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96" t="s">
        <v>255</v>
      </c>
      <c r="AU490" s="196" t="s">
        <v>87</v>
      </c>
      <c r="AV490" s="13" t="s">
        <v>87</v>
      </c>
      <c r="AW490" s="13" t="s">
        <v>33</v>
      </c>
      <c r="AX490" s="13" t="s">
        <v>77</v>
      </c>
      <c r="AY490" s="196" t="s">
        <v>245</v>
      </c>
    </row>
    <row r="491" s="13" customFormat="1">
      <c r="A491" s="13"/>
      <c r="B491" s="194"/>
      <c r="C491" s="13"/>
      <c r="D491" s="195" t="s">
        <v>255</v>
      </c>
      <c r="E491" s="196" t="s">
        <v>1</v>
      </c>
      <c r="F491" s="197" t="s">
        <v>688</v>
      </c>
      <c r="G491" s="13"/>
      <c r="H491" s="198">
        <v>25.420000000000002</v>
      </c>
      <c r="I491" s="199"/>
      <c r="J491" s="13"/>
      <c r="K491" s="13"/>
      <c r="L491" s="194"/>
      <c r="M491" s="200"/>
      <c r="N491" s="201"/>
      <c r="O491" s="201"/>
      <c r="P491" s="201"/>
      <c r="Q491" s="201"/>
      <c r="R491" s="201"/>
      <c r="S491" s="201"/>
      <c r="T491" s="20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6" t="s">
        <v>255</v>
      </c>
      <c r="AU491" s="196" t="s">
        <v>87</v>
      </c>
      <c r="AV491" s="13" t="s">
        <v>87</v>
      </c>
      <c r="AW491" s="13" t="s">
        <v>33</v>
      </c>
      <c r="AX491" s="13" t="s">
        <v>77</v>
      </c>
      <c r="AY491" s="196" t="s">
        <v>245</v>
      </c>
    </row>
    <row r="492" s="14" customFormat="1">
      <c r="A492" s="14"/>
      <c r="B492" s="203"/>
      <c r="C492" s="14"/>
      <c r="D492" s="195" t="s">
        <v>255</v>
      </c>
      <c r="E492" s="204" t="s">
        <v>150</v>
      </c>
      <c r="F492" s="205" t="s">
        <v>689</v>
      </c>
      <c r="G492" s="14"/>
      <c r="H492" s="206">
        <v>66.519999999999996</v>
      </c>
      <c r="I492" s="207"/>
      <c r="J492" s="14"/>
      <c r="K492" s="14"/>
      <c r="L492" s="203"/>
      <c r="M492" s="208"/>
      <c r="N492" s="209"/>
      <c r="O492" s="209"/>
      <c r="P492" s="209"/>
      <c r="Q492" s="209"/>
      <c r="R492" s="209"/>
      <c r="S492" s="209"/>
      <c r="T492" s="21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04" t="s">
        <v>255</v>
      </c>
      <c r="AU492" s="204" t="s">
        <v>87</v>
      </c>
      <c r="AV492" s="14" t="s">
        <v>246</v>
      </c>
      <c r="AW492" s="14" t="s">
        <v>33</v>
      </c>
      <c r="AX492" s="14" t="s">
        <v>77</v>
      </c>
      <c r="AY492" s="204" t="s">
        <v>245</v>
      </c>
    </row>
    <row r="493" s="13" customFormat="1">
      <c r="A493" s="13"/>
      <c r="B493" s="194"/>
      <c r="C493" s="13"/>
      <c r="D493" s="195" t="s">
        <v>255</v>
      </c>
      <c r="E493" s="196" t="s">
        <v>1</v>
      </c>
      <c r="F493" s="197" t="s">
        <v>690</v>
      </c>
      <c r="G493" s="13"/>
      <c r="H493" s="198">
        <v>26.190000000000001</v>
      </c>
      <c r="I493" s="199"/>
      <c r="J493" s="13"/>
      <c r="K493" s="13"/>
      <c r="L493" s="194"/>
      <c r="M493" s="200"/>
      <c r="N493" s="201"/>
      <c r="O493" s="201"/>
      <c r="P493" s="201"/>
      <c r="Q493" s="201"/>
      <c r="R493" s="201"/>
      <c r="S493" s="201"/>
      <c r="T493" s="20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96" t="s">
        <v>255</v>
      </c>
      <c r="AU493" s="196" t="s">
        <v>87</v>
      </c>
      <c r="AV493" s="13" t="s">
        <v>87</v>
      </c>
      <c r="AW493" s="13" t="s">
        <v>33</v>
      </c>
      <c r="AX493" s="13" t="s">
        <v>77</v>
      </c>
      <c r="AY493" s="196" t="s">
        <v>245</v>
      </c>
    </row>
    <row r="494" s="13" customFormat="1">
      <c r="A494" s="13"/>
      <c r="B494" s="194"/>
      <c r="C494" s="13"/>
      <c r="D494" s="195" t="s">
        <v>255</v>
      </c>
      <c r="E494" s="196" t="s">
        <v>1</v>
      </c>
      <c r="F494" s="197" t="s">
        <v>691</v>
      </c>
      <c r="G494" s="13"/>
      <c r="H494" s="198">
        <v>38.810000000000002</v>
      </c>
      <c r="I494" s="199"/>
      <c r="J494" s="13"/>
      <c r="K494" s="13"/>
      <c r="L494" s="194"/>
      <c r="M494" s="200"/>
      <c r="N494" s="201"/>
      <c r="O494" s="201"/>
      <c r="P494" s="201"/>
      <c r="Q494" s="201"/>
      <c r="R494" s="201"/>
      <c r="S494" s="201"/>
      <c r="T494" s="20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6" t="s">
        <v>255</v>
      </c>
      <c r="AU494" s="196" t="s">
        <v>87</v>
      </c>
      <c r="AV494" s="13" t="s">
        <v>87</v>
      </c>
      <c r="AW494" s="13" t="s">
        <v>33</v>
      </c>
      <c r="AX494" s="13" t="s">
        <v>77</v>
      </c>
      <c r="AY494" s="196" t="s">
        <v>245</v>
      </c>
    </row>
    <row r="495" s="13" customFormat="1">
      <c r="A495" s="13"/>
      <c r="B495" s="194"/>
      <c r="C495" s="13"/>
      <c r="D495" s="195" t="s">
        <v>255</v>
      </c>
      <c r="E495" s="196" t="s">
        <v>1</v>
      </c>
      <c r="F495" s="197" t="s">
        <v>692</v>
      </c>
      <c r="G495" s="13"/>
      <c r="H495" s="198">
        <v>38.810000000000002</v>
      </c>
      <c r="I495" s="199"/>
      <c r="J495" s="13"/>
      <c r="K495" s="13"/>
      <c r="L495" s="194"/>
      <c r="M495" s="200"/>
      <c r="N495" s="201"/>
      <c r="O495" s="201"/>
      <c r="P495" s="201"/>
      <c r="Q495" s="201"/>
      <c r="R495" s="201"/>
      <c r="S495" s="201"/>
      <c r="T495" s="20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96" t="s">
        <v>255</v>
      </c>
      <c r="AU495" s="196" t="s">
        <v>87</v>
      </c>
      <c r="AV495" s="13" t="s">
        <v>87</v>
      </c>
      <c r="AW495" s="13" t="s">
        <v>33</v>
      </c>
      <c r="AX495" s="13" t="s">
        <v>77</v>
      </c>
      <c r="AY495" s="196" t="s">
        <v>245</v>
      </c>
    </row>
    <row r="496" s="14" customFormat="1">
      <c r="A496" s="14"/>
      <c r="B496" s="203"/>
      <c r="C496" s="14"/>
      <c r="D496" s="195" t="s">
        <v>255</v>
      </c>
      <c r="E496" s="204" t="s">
        <v>187</v>
      </c>
      <c r="F496" s="205" t="s">
        <v>693</v>
      </c>
      <c r="G496" s="14"/>
      <c r="H496" s="206">
        <v>103.81</v>
      </c>
      <c r="I496" s="207"/>
      <c r="J496" s="14"/>
      <c r="K496" s="14"/>
      <c r="L496" s="203"/>
      <c r="M496" s="208"/>
      <c r="N496" s="209"/>
      <c r="O496" s="209"/>
      <c r="P496" s="209"/>
      <c r="Q496" s="209"/>
      <c r="R496" s="209"/>
      <c r="S496" s="209"/>
      <c r="T496" s="21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04" t="s">
        <v>255</v>
      </c>
      <c r="AU496" s="204" t="s">
        <v>87</v>
      </c>
      <c r="AV496" s="14" t="s">
        <v>246</v>
      </c>
      <c r="AW496" s="14" t="s">
        <v>33</v>
      </c>
      <c r="AX496" s="14" t="s">
        <v>77</v>
      </c>
      <c r="AY496" s="204" t="s">
        <v>245</v>
      </c>
    </row>
    <row r="497" s="15" customFormat="1">
      <c r="A497" s="15"/>
      <c r="B497" s="211"/>
      <c r="C497" s="15"/>
      <c r="D497" s="195" t="s">
        <v>255</v>
      </c>
      <c r="E497" s="212" t="s">
        <v>1</v>
      </c>
      <c r="F497" s="213" t="s">
        <v>272</v>
      </c>
      <c r="G497" s="15"/>
      <c r="H497" s="214">
        <v>569.05999999999995</v>
      </c>
      <c r="I497" s="215"/>
      <c r="J497" s="15"/>
      <c r="K497" s="15"/>
      <c r="L497" s="211"/>
      <c r="M497" s="216"/>
      <c r="N497" s="217"/>
      <c r="O497" s="217"/>
      <c r="P497" s="217"/>
      <c r="Q497" s="217"/>
      <c r="R497" s="217"/>
      <c r="S497" s="217"/>
      <c r="T497" s="218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12" t="s">
        <v>255</v>
      </c>
      <c r="AU497" s="212" t="s">
        <v>87</v>
      </c>
      <c r="AV497" s="15" t="s">
        <v>253</v>
      </c>
      <c r="AW497" s="15" t="s">
        <v>33</v>
      </c>
      <c r="AX497" s="15" t="s">
        <v>8</v>
      </c>
      <c r="AY497" s="212" t="s">
        <v>245</v>
      </c>
    </row>
    <row r="498" s="2" customFormat="1" ht="24.15" customHeight="1">
      <c r="A498" s="37"/>
      <c r="B498" s="180"/>
      <c r="C498" s="181" t="s">
        <v>694</v>
      </c>
      <c r="D498" s="181" t="s">
        <v>248</v>
      </c>
      <c r="E498" s="182" t="s">
        <v>695</v>
      </c>
      <c r="F498" s="183" t="s">
        <v>696</v>
      </c>
      <c r="G498" s="184" t="s">
        <v>251</v>
      </c>
      <c r="H498" s="185">
        <v>2.46</v>
      </c>
      <c r="I498" s="186"/>
      <c r="J498" s="187">
        <f>ROUND(I498*H498,0)</f>
        <v>0</v>
      </c>
      <c r="K498" s="183" t="s">
        <v>252</v>
      </c>
      <c r="L498" s="38"/>
      <c r="M498" s="188" t="s">
        <v>1</v>
      </c>
      <c r="N498" s="189" t="s">
        <v>43</v>
      </c>
      <c r="O498" s="76"/>
      <c r="P498" s="190">
        <f>O498*H498</f>
        <v>0</v>
      </c>
      <c r="Q498" s="190">
        <v>2.2563399999999998</v>
      </c>
      <c r="R498" s="190">
        <f>Q498*H498</f>
        <v>5.550596399999999</v>
      </c>
      <c r="S498" s="190">
        <v>0</v>
      </c>
      <c r="T498" s="191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92" t="s">
        <v>253</v>
      </c>
      <c r="AT498" s="192" t="s">
        <v>248</v>
      </c>
      <c r="AU498" s="192" t="s">
        <v>87</v>
      </c>
      <c r="AY498" s="18" t="s">
        <v>245</v>
      </c>
      <c r="BE498" s="193">
        <f>IF(N498="základní",J498,0)</f>
        <v>0</v>
      </c>
      <c r="BF498" s="193">
        <f>IF(N498="snížená",J498,0)</f>
        <v>0</v>
      </c>
      <c r="BG498" s="193">
        <f>IF(N498="zákl. přenesená",J498,0)</f>
        <v>0</v>
      </c>
      <c r="BH498" s="193">
        <f>IF(N498="sníž. přenesená",J498,0)</f>
        <v>0</v>
      </c>
      <c r="BI498" s="193">
        <f>IF(N498="nulová",J498,0)</f>
        <v>0</v>
      </c>
      <c r="BJ498" s="18" t="s">
        <v>87</v>
      </c>
      <c r="BK498" s="193">
        <f>ROUND(I498*H498,0)</f>
        <v>0</v>
      </c>
      <c r="BL498" s="18" t="s">
        <v>253</v>
      </c>
      <c r="BM498" s="192" t="s">
        <v>697</v>
      </c>
    </row>
    <row r="499" s="13" customFormat="1">
      <c r="A499" s="13"/>
      <c r="B499" s="194"/>
      <c r="C499" s="13"/>
      <c r="D499" s="195" t="s">
        <v>255</v>
      </c>
      <c r="E499" s="196" t="s">
        <v>1</v>
      </c>
      <c r="F499" s="197" t="s">
        <v>698</v>
      </c>
      <c r="G499" s="13"/>
      <c r="H499" s="198">
        <v>2.46</v>
      </c>
      <c r="I499" s="199"/>
      <c r="J499" s="13"/>
      <c r="K499" s="13"/>
      <c r="L499" s="194"/>
      <c r="M499" s="200"/>
      <c r="N499" s="201"/>
      <c r="O499" s="201"/>
      <c r="P499" s="201"/>
      <c r="Q499" s="201"/>
      <c r="R499" s="201"/>
      <c r="S499" s="201"/>
      <c r="T499" s="20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96" t="s">
        <v>255</v>
      </c>
      <c r="AU499" s="196" t="s">
        <v>87</v>
      </c>
      <c r="AV499" s="13" t="s">
        <v>87</v>
      </c>
      <c r="AW499" s="13" t="s">
        <v>33</v>
      </c>
      <c r="AX499" s="13" t="s">
        <v>77</v>
      </c>
      <c r="AY499" s="196" t="s">
        <v>245</v>
      </c>
    </row>
    <row r="500" s="14" customFormat="1">
      <c r="A500" s="14"/>
      <c r="B500" s="203"/>
      <c r="C500" s="14"/>
      <c r="D500" s="195" t="s">
        <v>255</v>
      </c>
      <c r="E500" s="204" t="s">
        <v>1</v>
      </c>
      <c r="F500" s="205" t="s">
        <v>260</v>
      </c>
      <c r="G500" s="14"/>
      <c r="H500" s="206">
        <v>2.46</v>
      </c>
      <c r="I500" s="207"/>
      <c r="J500" s="14"/>
      <c r="K500" s="14"/>
      <c r="L500" s="203"/>
      <c r="M500" s="208"/>
      <c r="N500" s="209"/>
      <c r="O500" s="209"/>
      <c r="P500" s="209"/>
      <c r="Q500" s="209"/>
      <c r="R500" s="209"/>
      <c r="S500" s="209"/>
      <c r="T500" s="21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4" t="s">
        <v>255</v>
      </c>
      <c r="AU500" s="204" t="s">
        <v>87</v>
      </c>
      <c r="AV500" s="14" t="s">
        <v>246</v>
      </c>
      <c r="AW500" s="14" t="s">
        <v>33</v>
      </c>
      <c r="AX500" s="14" t="s">
        <v>8</v>
      </c>
      <c r="AY500" s="204" t="s">
        <v>245</v>
      </c>
    </row>
    <row r="501" s="2" customFormat="1" ht="24.15" customHeight="1">
      <c r="A501" s="37"/>
      <c r="B501" s="180"/>
      <c r="C501" s="181" t="s">
        <v>699</v>
      </c>
      <c r="D501" s="181" t="s">
        <v>248</v>
      </c>
      <c r="E501" s="182" t="s">
        <v>700</v>
      </c>
      <c r="F501" s="183" t="s">
        <v>701</v>
      </c>
      <c r="G501" s="184" t="s">
        <v>251</v>
      </c>
      <c r="H501" s="185">
        <v>6.2290000000000001</v>
      </c>
      <c r="I501" s="186"/>
      <c r="J501" s="187">
        <f>ROUND(I501*H501,0)</f>
        <v>0</v>
      </c>
      <c r="K501" s="183" t="s">
        <v>252</v>
      </c>
      <c r="L501" s="38"/>
      <c r="M501" s="188" t="s">
        <v>1</v>
      </c>
      <c r="N501" s="189" t="s">
        <v>43</v>
      </c>
      <c r="O501" s="76"/>
      <c r="P501" s="190">
        <f>O501*H501</f>
        <v>0</v>
      </c>
      <c r="Q501" s="190">
        <v>2.45329</v>
      </c>
      <c r="R501" s="190">
        <f>Q501*H501</f>
        <v>15.281543409999999</v>
      </c>
      <c r="S501" s="190">
        <v>0</v>
      </c>
      <c r="T501" s="191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2" t="s">
        <v>253</v>
      </c>
      <c r="AT501" s="192" t="s">
        <v>248</v>
      </c>
      <c r="AU501" s="192" t="s">
        <v>87</v>
      </c>
      <c r="AY501" s="18" t="s">
        <v>245</v>
      </c>
      <c r="BE501" s="193">
        <f>IF(N501="základní",J501,0)</f>
        <v>0</v>
      </c>
      <c r="BF501" s="193">
        <f>IF(N501="snížená",J501,0)</f>
        <v>0</v>
      </c>
      <c r="BG501" s="193">
        <f>IF(N501="zákl. přenesená",J501,0)</f>
        <v>0</v>
      </c>
      <c r="BH501" s="193">
        <f>IF(N501="sníž. přenesená",J501,0)</f>
        <v>0</v>
      </c>
      <c r="BI501" s="193">
        <f>IF(N501="nulová",J501,0)</f>
        <v>0</v>
      </c>
      <c r="BJ501" s="18" t="s">
        <v>87</v>
      </c>
      <c r="BK501" s="193">
        <f>ROUND(I501*H501,0)</f>
        <v>0</v>
      </c>
      <c r="BL501" s="18" t="s">
        <v>253</v>
      </c>
      <c r="BM501" s="192" t="s">
        <v>702</v>
      </c>
    </row>
    <row r="502" s="13" customFormat="1">
      <c r="A502" s="13"/>
      <c r="B502" s="194"/>
      <c r="C502" s="13"/>
      <c r="D502" s="195" t="s">
        <v>255</v>
      </c>
      <c r="E502" s="196" t="s">
        <v>1</v>
      </c>
      <c r="F502" s="197" t="s">
        <v>703</v>
      </c>
      <c r="G502" s="13"/>
      <c r="H502" s="198">
        <v>6.2290000000000001</v>
      </c>
      <c r="I502" s="199"/>
      <c r="J502" s="13"/>
      <c r="K502" s="13"/>
      <c r="L502" s="194"/>
      <c r="M502" s="200"/>
      <c r="N502" s="201"/>
      <c r="O502" s="201"/>
      <c r="P502" s="201"/>
      <c r="Q502" s="201"/>
      <c r="R502" s="201"/>
      <c r="S502" s="201"/>
      <c r="T502" s="20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6" t="s">
        <v>255</v>
      </c>
      <c r="AU502" s="196" t="s">
        <v>87</v>
      </c>
      <c r="AV502" s="13" t="s">
        <v>87</v>
      </c>
      <c r="AW502" s="13" t="s">
        <v>33</v>
      </c>
      <c r="AX502" s="13" t="s">
        <v>8</v>
      </c>
      <c r="AY502" s="196" t="s">
        <v>245</v>
      </c>
    </row>
    <row r="503" s="2" customFormat="1" ht="24.15" customHeight="1">
      <c r="A503" s="37"/>
      <c r="B503" s="180"/>
      <c r="C503" s="181" t="s">
        <v>704</v>
      </c>
      <c r="D503" s="181" t="s">
        <v>248</v>
      </c>
      <c r="E503" s="182" t="s">
        <v>705</v>
      </c>
      <c r="F503" s="183" t="s">
        <v>706</v>
      </c>
      <c r="G503" s="184" t="s">
        <v>251</v>
      </c>
      <c r="H503" s="185">
        <v>8.6890000000000001</v>
      </c>
      <c r="I503" s="186"/>
      <c r="J503" s="187">
        <f>ROUND(I503*H503,0)</f>
        <v>0</v>
      </c>
      <c r="K503" s="183" t="s">
        <v>252</v>
      </c>
      <c r="L503" s="38"/>
      <c r="M503" s="188" t="s">
        <v>1</v>
      </c>
      <c r="N503" s="189" t="s">
        <v>43</v>
      </c>
      <c r="O503" s="76"/>
      <c r="P503" s="190">
        <f>O503*H503</f>
        <v>0</v>
      </c>
      <c r="Q503" s="190">
        <v>0</v>
      </c>
      <c r="R503" s="190">
        <f>Q503*H503</f>
        <v>0</v>
      </c>
      <c r="S503" s="190">
        <v>0</v>
      </c>
      <c r="T503" s="191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2" t="s">
        <v>253</v>
      </c>
      <c r="AT503" s="192" t="s">
        <v>248</v>
      </c>
      <c r="AU503" s="192" t="s">
        <v>87</v>
      </c>
      <c r="AY503" s="18" t="s">
        <v>245</v>
      </c>
      <c r="BE503" s="193">
        <f>IF(N503="základní",J503,0)</f>
        <v>0</v>
      </c>
      <c r="BF503" s="193">
        <f>IF(N503="snížená",J503,0)</f>
        <v>0</v>
      </c>
      <c r="BG503" s="193">
        <f>IF(N503="zákl. přenesená",J503,0)</f>
        <v>0</v>
      </c>
      <c r="BH503" s="193">
        <f>IF(N503="sníž. přenesená",J503,0)</f>
        <v>0</v>
      </c>
      <c r="BI503" s="193">
        <f>IF(N503="nulová",J503,0)</f>
        <v>0</v>
      </c>
      <c r="BJ503" s="18" t="s">
        <v>87</v>
      </c>
      <c r="BK503" s="193">
        <f>ROUND(I503*H503,0)</f>
        <v>0</v>
      </c>
      <c r="BL503" s="18" t="s">
        <v>253</v>
      </c>
      <c r="BM503" s="192" t="s">
        <v>707</v>
      </c>
    </row>
    <row r="504" s="13" customFormat="1">
      <c r="A504" s="13"/>
      <c r="B504" s="194"/>
      <c r="C504" s="13"/>
      <c r="D504" s="195" t="s">
        <v>255</v>
      </c>
      <c r="E504" s="196" t="s">
        <v>1</v>
      </c>
      <c r="F504" s="197" t="s">
        <v>698</v>
      </c>
      <c r="G504" s="13"/>
      <c r="H504" s="198">
        <v>2.46</v>
      </c>
      <c r="I504" s="199"/>
      <c r="J504" s="13"/>
      <c r="K504" s="13"/>
      <c r="L504" s="194"/>
      <c r="M504" s="200"/>
      <c r="N504" s="201"/>
      <c r="O504" s="201"/>
      <c r="P504" s="201"/>
      <c r="Q504" s="201"/>
      <c r="R504" s="201"/>
      <c r="S504" s="201"/>
      <c r="T504" s="20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96" t="s">
        <v>255</v>
      </c>
      <c r="AU504" s="196" t="s">
        <v>87</v>
      </c>
      <c r="AV504" s="13" t="s">
        <v>87</v>
      </c>
      <c r="AW504" s="13" t="s">
        <v>33</v>
      </c>
      <c r="AX504" s="13" t="s">
        <v>77</v>
      </c>
      <c r="AY504" s="196" t="s">
        <v>245</v>
      </c>
    </row>
    <row r="505" s="14" customFormat="1">
      <c r="A505" s="14"/>
      <c r="B505" s="203"/>
      <c r="C505" s="14"/>
      <c r="D505" s="195" t="s">
        <v>255</v>
      </c>
      <c r="E505" s="204" t="s">
        <v>1</v>
      </c>
      <c r="F505" s="205" t="s">
        <v>260</v>
      </c>
      <c r="G505" s="14"/>
      <c r="H505" s="206">
        <v>2.46</v>
      </c>
      <c r="I505" s="207"/>
      <c r="J505" s="14"/>
      <c r="K505" s="14"/>
      <c r="L505" s="203"/>
      <c r="M505" s="208"/>
      <c r="N505" s="209"/>
      <c r="O505" s="209"/>
      <c r="P505" s="209"/>
      <c r="Q505" s="209"/>
      <c r="R505" s="209"/>
      <c r="S505" s="209"/>
      <c r="T505" s="21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4" t="s">
        <v>255</v>
      </c>
      <c r="AU505" s="204" t="s">
        <v>87</v>
      </c>
      <c r="AV505" s="14" t="s">
        <v>246</v>
      </c>
      <c r="AW505" s="14" t="s">
        <v>33</v>
      </c>
      <c r="AX505" s="14" t="s">
        <v>77</v>
      </c>
      <c r="AY505" s="204" t="s">
        <v>245</v>
      </c>
    </row>
    <row r="506" s="13" customFormat="1">
      <c r="A506" s="13"/>
      <c r="B506" s="194"/>
      <c r="C506" s="13"/>
      <c r="D506" s="195" t="s">
        <v>255</v>
      </c>
      <c r="E506" s="196" t="s">
        <v>1</v>
      </c>
      <c r="F506" s="197" t="s">
        <v>703</v>
      </c>
      <c r="G506" s="13"/>
      <c r="H506" s="198">
        <v>6.2290000000000001</v>
      </c>
      <c r="I506" s="199"/>
      <c r="J506" s="13"/>
      <c r="K506" s="13"/>
      <c r="L506" s="194"/>
      <c r="M506" s="200"/>
      <c r="N506" s="201"/>
      <c r="O506" s="201"/>
      <c r="P506" s="201"/>
      <c r="Q506" s="201"/>
      <c r="R506" s="201"/>
      <c r="S506" s="201"/>
      <c r="T506" s="20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6" t="s">
        <v>255</v>
      </c>
      <c r="AU506" s="196" t="s">
        <v>87</v>
      </c>
      <c r="AV506" s="13" t="s">
        <v>87</v>
      </c>
      <c r="AW506" s="13" t="s">
        <v>33</v>
      </c>
      <c r="AX506" s="13" t="s">
        <v>77</v>
      </c>
      <c r="AY506" s="196" t="s">
        <v>245</v>
      </c>
    </row>
    <row r="507" s="14" customFormat="1">
      <c r="A507" s="14"/>
      <c r="B507" s="203"/>
      <c r="C507" s="14"/>
      <c r="D507" s="195" t="s">
        <v>255</v>
      </c>
      <c r="E507" s="204" t="s">
        <v>1</v>
      </c>
      <c r="F507" s="205" t="s">
        <v>260</v>
      </c>
      <c r="G507" s="14"/>
      <c r="H507" s="206">
        <v>6.2290000000000001</v>
      </c>
      <c r="I507" s="207"/>
      <c r="J507" s="14"/>
      <c r="K507" s="14"/>
      <c r="L507" s="203"/>
      <c r="M507" s="208"/>
      <c r="N507" s="209"/>
      <c r="O507" s="209"/>
      <c r="P507" s="209"/>
      <c r="Q507" s="209"/>
      <c r="R507" s="209"/>
      <c r="S507" s="209"/>
      <c r="T507" s="21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04" t="s">
        <v>255</v>
      </c>
      <c r="AU507" s="204" t="s">
        <v>87</v>
      </c>
      <c r="AV507" s="14" t="s">
        <v>246</v>
      </c>
      <c r="AW507" s="14" t="s">
        <v>33</v>
      </c>
      <c r="AX507" s="14" t="s">
        <v>77</v>
      </c>
      <c r="AY507" s="204" t="s">
        <v>245</v>
      </c>
    </row>
    <row r="508" s="15" customFormat="1">
      <c r="A508" s="15"/>
      <c r="B508" s="211"/>
      <c r="C508" s="15"/>
      <c r="D508" s="195" t="s">
        <v>255</v>
      </c>
      <c r="E508" s="212" t="s">
        <v>1</v>
      </c>
      <c r="F508" s="213" t="s">
        <v>272</v>
      </c>
      <c r="G508" s="15"/>
      <c r="H508" s="214">
        <v>8.6890000000000001</v>
      </c>
      <c r="I508" s="215"/>
      <c r="J508" s="15"/>
      <c r="K508" s="15"/>
      <c r="L508" s="211"/>
      <c r="M508" s="216"/>
      <c r="N508" s="217"/>
      <c r="O508" s="217"/>
      <c r="P508" s="217"/>
      <c r="Q508" s="217"/>
      <c r="R508" s="217"/>
      <c r="S508" s="217"/>
      <c r="T508" s="218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12" t="s">
        <v>255</v>
      </c>
      <c r="AU508" s="212" t="s">
        <v>87</v>
      </c>
      <c r="AV508" s="15" t="s">
        <v>253</v>
      </c>
      <c r="AW508" s="15" t="s">
        <v>33</v>
      </c>
      <c r="AX508" s="15" t="s">
        <v>8</v>
      </c>
      <c r="AY508" s="212" t="s">
        <v>245</v>
      </c>
    </row>
    <row r="509" s="2" customFormat="1" ht="24.15" customHeight="1">
      <c r="A509" s="37"/>
      <c r="B509" s="180"/>
      <c r="C509" s="181" t="s">
        <v>708</v>
      </c>
      <c r="D509" s="181" t="s">
        <v>248</v>
      </c>
      <c r="E509" s="182" t="s">
        <v>709</v>
      </c>
      <c r="F509" s="183" t="s">
        <v>710</v>
      </c>
      <c r="G509" s="184" t="s">
        <v>251</v>
      </c>
      <c r="H509" s="185">
        <v>8.6890000000000001</v>
      </c>
      <c r="I509" s="186"/>
      <c r="J509" s="187">
        <f>ROUND(I509*H509,0)</f>
        <v>0</v>
      </c>
      <c r="K509" s="183" t="s">
        <v>252</v>
      </c>
      <c r="L509" s="38"/>
      <c r="M509" s="188" t="s">
        <v>1</v>
      </c>
      <c r="N509" s="189" t="s">
        <v>43</v>
      </c>
      <c r="O509" s="76"/>
      <c r="P509" s="190">
        <f>O509*H509</f>
        <v>0</v>
      </c>
      <c r="Q509" s="190">
        <v>0</v>
      </c>
      <c r="R509" s="190">
        <f>Q509*H509</f>
        <v>0</v>
      </c>
      <c r="S509" s="190">
        <v>0</v>
      </c>
      <c r="T509" s="191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2" t="s">
        <v>253</v>
      </c>
      <c r="AT509" s="192" t="s">
        <v>248</v>
      </c>
      <c r="AU509" s="192" t="s">
        <v>87</v>
      </c>
      <c r="AY509" s="18" t="s">
        <v>245</v>
      </c>
      <c r="BE509" s="193">
        <f>IF(N509="základní",J509,0)</f>
        <v>0</v>
      </c>
      <c r="BF509" s="193">
        <f>IF(N509="snížená",J509,0)</f>
        <v>0</v>
      </c>
      <c r="BG509" s="193">
        <f>IF(N509="zákl. přenesená",J509,0)</f>
        <v>0</v>
      </c>
      <c r="BH509" s="193">
        <f>IF(N509="sníž. přenesená",J509,0)</f>
        <v>0</v>
      </c>
      <c r="BI509" s="193">
        <f>IF(N509="nulová",J509,0)</f>
        <v>0</v>
      </c>
      <c r="BJ509" s="18" t="s">
        <v>87</v>
      </c>
      <c r="BK509" s="193">
        <f>ROUND(I509*H509,0)</f>
        <v>0</v>
      </c>
      <c r="BL509" s="18" t="s">
        <v>253</v>
      </c>
      <c r="BM509" s="192" t="s">
        <v>711</v>
      </c>
    </row>
    <row r="510" s="13" customFormat="1">
      <c r="A510" s="13"/>
      <c r="B510" s="194"/>
      <c r="C510" s="13"/>
      <c r="D510" s="195" t="s">
        <v>255</v>
      </c>
      <c r="E510" s="196" t="s">
        <v>1</v>
      </c>
      <c r="F510" s="197" t="s">
        <v>698</v>
      </c>
      <c r="G510" s="13"/>
      <c r="H510" s="198">
        <v>2.46</v>
      </c>
      <c r="I510" s="199"/>
      <c r="J510" s="13"/>
      <c r="K510" s="13"/>
      <c r="L510" s="194"/>
      <c r="M510" s="200"/>
      <c r="N510" s="201"/>
      <c r="O510" s="201"/>
      <c r="P510" s="201"/>
      <c r="Q510" s="201"/>
      <c r="R510" s="201"/>
      <c r="S510" s="201"/>
      <c r="T510" s="20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96" t="s">
        <v>255</v>
      </c>
      <c r="AU510" s="196" t="s">
        <v>87</v>
      </c>
      <c r="AV510" s="13" t="s">
        <v>87</v>
      </c>
      <c r="AW510" s="13" t="s">
        <v>33</v>
      </c>
      <c r="AX510" s="13" t="s">
        <v>77</v>
      </c>
      <c r="AY510" s="196" t="s">
        <v>245</v>
      </c>
    </row>
    <row r="511" s="14" customFormat="1">
      <c r="A511" s="14"/>
      <c r="B511" s="203"/>
      <c r="C511" s="14"/>
      <c r="D511" s="195" t="s">
        <v>255</v>
      </c>
      <c r="E511" s="204" t="s">
        <v>1</v>
      </c>
      <c r="F511" s="205" t="s">
        <v>260</v>
      </c>
      <c r="G511" s="14"/>
      <c r="H511" s="206">
        <v>2.46</v>
      </c>
      <c r="I511" s="207"/>
      <c r="J511" s="14"/>
      <c r="K511" s="14"/>
      <c r="L511" s="203"/>
      <c r="M511" s="208"/>
      <c r="N511" s="209"/>
      <c r="O511" s="209"/>
      <c r="P511" s="209"/>
      <c r="Q511" s="209"/>
      <c r="R511" s="209"/>
      <c r="S511" s="209"/>
      <c r="T511" s="21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04" t="s">
        <v>255</v>
      </c>
      <c r="AU511" s="204" t="s">
        <v>87</v>
      </c>
      <c r="AV511" s="14" t="s">
        <v>246</v>
      </c>
      <c r="AW511" s="14" t="s">
        <v>33</v>
      </c>
      <c r="AX511" s="14" t="s">
        <v>77</v>
      </c>
      <c r="AY511" s="204" t="s">
        <v>245</v>
      </c>
    </row>
    <row r="512" s="13" customFormat="1">
      <c r="A512" s="13"/>
      <c r="B512" s="194"/>
      <c r="C512" s="13"/>
      <c r="D512" s="195" t="s">
        <v>255</v>
      </c>
      <c r="E512" s="196" t="s">
        <v>1</v>
      </c>
      <c r="F512" s="197" t="s">
        <v>703</v>
      </c>
      <c r="G512" s="13"/>
      <c r="H512" s="198">
        <v>6.2290000000000001</v>
      </c>
      <c r="I512" s="199"/>
      <c r="J512" s="13"/>
      <c r="K512" s="13"/>
      <c r="L512" s="194"/>
      <c r="M512" s="200"/>
      <c r="N512" s="201"/>
      <c r="O512" s="201"/>
      <c r="P512" s="201"/>
      <c r="Q512" s="201"/>
      <c r="R512" s="201"/>
      <c r="S512" s="201"/>
      <c r="T512" s="20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6" t="s">
        <v>255</v>
      </c>
      <c r="AU512" s="196" t="s">
        <v>87</v>
      </c>
      <c r="AV512" s="13" t="s">
        <v>87</v>
      </c>
      <c r="AW512" s="13" t="s">
        <v>33</v>
      </c>
      <c r="AX512" s="13" t="s">
        <v>77</v>
      </c>
      <c r="AY512" s="196" t="s">
        <v>245</v>
      </c>
    </row>
    <row r="513" s="14" customFormat="1">
      <c r="A513" s="14"/>
      <c r="B513" s="203"/>
      <c r="C513" s="14"/>
      <c r="D513" s="195" t="s">
        <v>255</v>
      </c>
      <c r="E513" s="204" t="s">
        <v>1</v>
      </c>
      <c r="F513" s="205" t="s">
        <v>260</v>
      </c>
      <c r="G513" s="14"/>
      <c r="H513" s="206">
        <v>6.2290000000000001</v>
      </c>
      <c r="I513" s="207"/>
      <c r="J513" s="14"/>
      <c r="K513" s="14"/>
      <c r="L513" s="203"/>
      <c r="M513" s="208"/>
      <c r="N513" s="209"/>
      <c r="O513" s="209"/>
      <c r="P513" s="209"/>
      <c r="Q513" s="209"/>
      <c r="R513" s="209"/>
      <c r="S513" s="209"/>
      <c r="T513" s="21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04" t="s">
        <v>255</v>
      </c>
      <c r="AU513" s="204" t="s">
        <v>87</v>
      </c>
      <c r="AV513" s="14" t="s">
        <v>246</v>
      </c>
      <c r="AW513" s="14" t="s">
        <v>33</v>
      </c>
      <c r="AX513" s="14" t="s">
        <v>77</v>
      </c>
      <c r="AY513" s="204" t="s">
        <v>245</v>
      </c>
    </row>
    <row r="514" s="15" customFormat="1">
      <c r="A514" s="15"/>
      <c r="B514" s="211"/>
      <c r="C514" s="15"/>
      <c r="D514" s="195" t="s">
        <v>255</v>
      </c>
      <c r="E514" s="212" t="s">
        <v>1</v>
      </c>
      <c r="F514" s="213" t="s">
        <v>272</v>
      </c>
      <c r="G514" s="15"/>
      <c r="H514" s="214">
        <v>8.6890000000000001</v>
      </c>
      <c r="I514" s="215"/>
      <c r="J514" s="15"/>
      <c r="K514" s="15"/>
      <c r="L514" s="211"/>
      <c r="M514" s="216"/>
      <c r="N514" s="217"/>
      <c r="O514" s="217"/>
      <c r="P514" s="217"/>
      <c r="Q514" s="217"/>
      <c r="R514" s="217"/>
      <c r="S514" s="217"/>
      <c r="T514" s="218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12" t="s">
        <v>255</v>
      </c>
      <c r="AU514" s="212" t="s">
        <v>87</v>
      </c>
      <c r="AV514" s="15" t="s">
        <v>253</v>
      </c>
      <c r="AW514" s="15" t="s">
        <v>33</v>
      </c>
      <c r="AX514" s="15" t="s">
        <v>8</v>
      </c>
      <c r="AY514" s="212" t="s">
        <v>245</v>
      </c>
    </row>
    <row r="515" s="2" customFormat="1" ht="14.4" customHeight="1">
      <c r="A515" s="37"/>
      <c r="B515" s="180"/>
      <c r="C515" s="181" t="s">
        <v>712</v>
      </c>
      <c r="D515" s="181" t="s">
        <v>248</v>
      </c>
      <c r="E515" s="182" t="s">
        <v>713</v>
      </c>
      <c r="F515" s="183" t="s">
        <v>714</v>
      </c>
      <c r="G515" s="184" t="s">
        <v>304</v>
      </c>
      <c r="H515" s="185">
        <v>0.41899999999999998</v>
      </c>
      <c r="I515" s="186"/>
      <c r="J515" s="187">
        <f>ROUND(I515*H515,0)</f>
        <v>0</v>
      </c>
      <c r="K515" s="183" t="s">
        <v>252</v>
      </c>
      <c r="L515" s="38"/>
      <c r="M515" s="188" t="s">
        <v>1</v>
      </c>
      <c r="N515" s="189" t="s">
        <v>43</v>
      </c>
      <c r="O515" s="76"/>
      <c r="P515" s="190">
        <f>O515*H515</f>
        <v>0</v>
      </c>
      <c r="Q515" s="190">
        <v>1.0627727797</v>
      </c>
      <c r="R515" s="190">
        <f>Q515*H515</f>
        <v>0.44530179469429998</v>
      </c>
      <c r="S515" s="190">
        <v>0</v>
      </c>
      <c r="T515" s="191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2" t="s">
        <v>253</v>
      </c>
      <c r="AT515" s="192" t="s">
        <v>248</v>
      </c>
      <c r="AU515" s="192" t="s">
        <v>87</v>
      </c>
      <c r="AY515" s="18" t="s">
        <v>245</v>
      </c>
      <c r="BE515" s="193">
        <f>IF(N515="základní",J515,0)</f>
        <v>0</v>
      </c>
      <c r="BF515" s="193">
        <f>IF(N515="snížená",J515,0)</f>
        <v>0</v>
      </c>
      <c r="BG515" s="193">
        <f>IF(N515="zákl. přenesená",J515,0)</f>
        <v>0</v>
      </c>
      <c r="BH515" s="193">
        <f>IF(N515="sníž. přenesená",J515,0)</f>
        <v>0</v>
      </c>
      <c r="BI515" s="193">
        <f>IF(N515="nulová",J515,0)</f>
        <v>0</v>
      </c>
      <c r="BJ515" s="18" t="s">
        <v>87</v>
      </c>
      <c r="BK515" s="193">
        <f>ROUND(I515*H515,0)</f>
        <v>0</v>
      </c>
      <c r="BL515" s="18" t="s">
        <v>253</v>
      </c>
      <c r="BM515" s="192" t="s">
        <v>715</v>
      </c>
    </row>
    <row r="516" s="13" customFormat="1">
      <c r="A516" s="13"/>
      <c r="B516" s="194"/>
      <c r="C516" s="13"/>
      <c r="D516" s="195" t="s">
        <v>255</v>
      </c>
      <c r="E516" s="196" t="s">
        <v>1</v>
      </c>
      <c r="F516" s="197" t="s">
        <v>716</v>
      </c>
      <c r="G516" s="13"/>
      <c r="H516" s="198">
        <v>0.23699999999999999</v>
      </c>
      <c r="I516" s="199"/>
      <c r="J516" s="13"/>
      <c r="K516" s="13"/>
      <c r="L516" s="194"/>
      <c r="M516" s="200"/>
      <c r="N516" s="201"/>
      <c r="O516" s="201"/>
      <c r="P516" s="201"/>
      <c r="Q516" s="201"/>
      <c r="R516" s="201"/>
      <c r="S516" s="201"/>
      <c r="T516" s="20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6" t="s">
        <v>255</v>
      </c>
      <c r="AU516" s="196" t="s">
        <v>87</v>
      </c>
      <c r="AV516" s="13" t="s">
        <v>87</v>
      </c>
      <c r="AW516" s="13" t="s">
        <v>33</v>
      </c>
      <c r="AX516" s="13" t="s">
        <v>77</v>
      </c>
      <c r="AY516" s="196" t="s">
        <v>245</v>
      </c>
    </row>
    <row r="517" s="14" customFormat="1">
      <c r="A517" s="14"/>
      <c r="B517" s="203"/>
      <c r="C517" s="14"/>
      <c r="D517" s="195" t="s">
        <v>255</v>
      </c>
      <c r="E517" s="204" t="s">
        <v>1</v>
      </c>
      <c r="F517" s="205" t="s">
        <v>260</v>
      </c>
      <c r="G517" s="14"/>
      <c r="H517" s="206">
        <v>0.23699999999999999</v>
      </c>
      <c r="I517" s="207"/>
      <c r="J517" s="14"/>
      <c r="K517" s="14"/>
      <c r="L517" s="203"/>
      <c r="M517" s="208"/>
      <c r="N517" s="209"/>
      <c r="O517" s="209"/>
      <c r="P517" s="209"/>
      <c r="Q517" s="209"/>
      <c r="R517" s="209"/>
      <c r="S517" s="209"/>
      <c r="T517" s="210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04" t="s">
        <v>255</v>
      </c>
      <c r="AU517" s="204" t="s">
        <v>87</v>
      </c>
      <c r="AV517" s="14" t="s">
        <v>246</v>
      </c>
      <c r="AW517" s="14" t="s">
        <v>33</v>
      </c>
      <c r="AX517" s="14" t="s">
        <v>77</v>
      </c>
      <c r="AY517" s="204" t="s">
        <v>245</v>
      </c>
    </row>
    <row r="518" s="13" customFormat="1">
      <c r="A518" s="13"/>
      <c r="B518" s="194"/>
      <c r="C518" s="13"/>
      <c r="D518" s="195" t="s">
        <v>255</v>
      </c>
      <c r="E518" s="196" t="s">
        <v>1</v>
      </c>
      <c r="F518" s="197" t="s">
        <v>717</v>
      </c>
      <c r="G518" s="13"/>
      <c r="H518" s="198">
        <v>0.182</v>
      </c>
      <c r="I518" s="199"/>
      <c r="J518" s="13"/>
      <c r="K518" s="13"/>
      <c r="L518" s="194"/>
      <c r="M518" s="200"/>
      <c r="N518" s="201"/>
      <c r="O518" s="201"/>
      <c r="P518" s="201"/>
      <c r="Q518" s="201"/>
      <c r="R518" s="201"/>
      <c r="S518" s="201"/>
      <c r="T518" s="20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96" t="s">
        <v>255</v>
      </c>
      <c r="AU518" s="196" t="s">
        <v>87</v>
      </c>
      <c r="AV518" s="13" t="s">
        <v>87</v>
      </c>
      <c r="AW518" s="13" t="s">
        <v>33</v>
      </c>
      <c r="AX518" s="13" t="s">
        <v>77</v>
      </c>
      <c r="AY518" s="196" t="s">
        <v>245</v>
      </c>
    </row>
    <row r="519" s="14" customFormat="1">
      <c r="A519" s="14"/>
      <c r="B519" s="203"/>
      <c r="C519" s="14"/>
      <c r="D519" s="195" t="s">
        <v>255</v>
      </c>
      <c r="E519" s="204" t="s">
        <v>1</v>
      </c>
      <c r="F519" s="205" t="s">
        <v>260</v>
      </c>
      <c r="G519" s="14"/>
      <c r="H519" s="206">
        <v>0.182</v>
      </c>
      <c r="I519" s="207"/>
      <c r="J519" s="14"/>
      <c r="K519" s="14"/>
      <c r="L519" s="203"/>
      <c r="M519" s="208"/>
      <c r="N519" s="209"/>
      <c r="O519" s="209"/>
      <c r="P519" s="209"/>
      <c r="Q519" s="209"/>
      <c r="R519" s="209"/>
      <c r="S519" s="209"/>
      <c r="T519" s="21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04" t="s">
        <v>255</v>
      </c>
      <c r="AU519" s="204" t="s">
        <v>87</v>
      </c>
      <c r="AV519" s="14" t="s">
        <v>246</v>
      </c>
      <c r="AW519" s="14" t="s">
        <v>33</v>
      </c>
      <c r="AX519" s="14" t="s">
        <v>77</v>
      </c>
      <c r="AY519" s="204" t="s">
        <v>245</v>
      </c>
    </row>
    <row r="520" s="15" customFormat="1">
      <c r="A520" s="15"/>
      <c r="B520" s="211"/>
      <c r="C520" s="15"/>
      <c r="D520" s="195" t="s">
        <v>255</v>
      </c>
      <c r="E520" s="212" t="s">
        <v>1</v>
      </c>
      <c r="F520" s="213" t="s">
        <v>272</v>
      </c>
      <c r="G520" s="15"/>
      <c r="H520" s="214">
        <v>0.41899999999999998</v>
      </c>
      <c r="I520" s="215"/>
      <c r="J520" s="15"/>
      <c r="K520" s="15"/>
      <c r="L520" s="211"/>
      <c r="M520" s="216"/>
      <c r="N520" s="217"/>
      <c r="O520" s="217"/>
      <c r="P520" s="217"/>
      <c r="Q520" s="217"/>
      <c r="R520" s="217"/>
      <c r="S520" s="217"/>
      <c r="T520" s="218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12" t="s">
        <v>255</v>
      </c>
      <c r="AU520" s="212" t="s">
        <v>87</v>
      </c>
      <c r="AV520" s="15" t="s">
        <v>253</v>
      </c>
      <c r="AW520" s="15" t="s">
        <v>33</v>
      </c>
      <c r="AX520" s="15" t="s">
        <v>8</v>
      </c>
      <c r="AY520" s="212" t="s">
        <v>245</v>
      </c>
    </row>
    <row r="521" s="2" customFormat="1" ht="24.15" customHeight="1">
      <c r="A521" s="37"/>
      <c r="B521" s="180"/>
      <c r="C521" s="181" t="s">
        <v>718</v>
      </c>
      <c r="D521" s="181" t="s">
        <v>248</v>
      </c>
      <c r="E521" s="182" t="s">
        <v>719</v>
      </c>
      <c r="F521" s="183" t="s">
        <v>720</v>
      </c>
      <c r="G521" s="184" t="s">
        <v>263</v>
      </c>
      <c r="H521" s="185">
        <v>103.81</v>
      </c>
      <c r="I521" s="186"/>
      <c r="J521" s="187">
        <f>ROUND(I521*H521,0)</f>
        <v>0</v>
      </c>
      <c r="K521" s="183" t="s">
        <v>252</v>
      </c>
      <c r="L521" s="38"/>
      <c r="M521" s="188" t="s">
        <v>1</v>
      </c>
      <c r="N521" s="189" t="s">
        <v>43</v>
      </c>
      <c r="O521" s="76"/>
      <c r="P521" s="190">
        <f>O521*H521</f>
        <v>0</v>
      </c>
      <c r="Q521" s="190">
        <v>0.010200000000000001</v>
      </c>
      <c r="R521" s="190">
        <f>Q521*H521</f>
        <v>1.0588620000000002</v>
      </c>
      <c r="S521" s="190">
        <v>0</v>
      </c>
      <c r="T521" s="191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2" t="s">
        <v>253</v>
      </c>
      <c r="AT521" s="192" t="s">
        <v>248</v>
      </c>
      <c r="AU521" s="192" t="s">
        <v>87</v>
      </c>
      <c r="AY521" s="18" t="s">
        <v>245</v>
      </c>
      <c r="BE521" s="193">
        <f>IF(N521="základní",J521,0)</f>
        <v>0</v>
      </c>
      <c r="BF521" s="193">
        <f>IF(N521="snížená",J521,0)</f>
        <v>0</v>
      </c>
      <c r="BG521" s="193">
        <f>IF(N521="zákl. přenesená",J521,0)</f>
        <v>0</v>
      </c>
      <c r="BH521" s="193">
        <f>IF(N521="sníž. přenesená",J521,0)</f>
        <v>0</v>
      </c>
      <c r="BI521" s="193">
        <f>IF(N521="nulová",J521,0)</f>
        <v>0</v>
      </c>
      <c r="BJ521" s="18" t="s">
        <v>87</v>
      </c>
      <c r="BK521" s="193">
        <f>ROUND(I521*H521,0)</f>
        <v>0</v>
      </c>
      <c r="BL521" s="18" t="s">
        <v>253</v>
      </c>
      <c r="BM521" s="192" t="s">
        <v>721</v>
      </c>
    </row>
    <row r="522" s="13" customFormat="1">
      <c r="A522" s="13"/>
      <c r="B522" s="194"/>
      <c r="C522" s="13"/>
      <c r="D522" s="195" t="s">
        <v>255</v>
      </c>
      <c r="E522" s="196" t="s">
        <v>1</v>
      </c>
      <c r="F522" s="197" t="s">
        <v>187</v>
      </c>
      <c r="G522" s="13"/>
      <c r="H522" s="198">
        <v>103.81</v>
      </c>
      <c r="I522" s="199"/>
      <c r="J522" s="13"/>
      <c r="K522" s="13"/>
      <c r="L522" s="194"/>
      <c r="M522" s="200"/>
      <c r="N522" s="201"/>
      <c r="O522" s="201"/>
      <c r="P522" s="201"/>
      <c r="Q522" s="201"/>
      <c r="R522" s="201"/>
      <c r="S522" s="201"/>
      <c r="T522" s="20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6" t="s">
        <v>255</v>
      </c>
      <c r="AU522" s="196" t="s">
        <v>87</v>
      </c>
      <c r="AV522" s="13" t="s">
        <v>87</v>
      </c>
      <c r="AW522" s="13" t="s">
        <v>33</v>
      </c>
      <c r="AX522" s="13" t="s">
        <v>8</v>
      </c>
      <c r="AY522" s="196" t="s">
        <v>245</v>
      </c>
    </row>
    <row r="523" s="2" customFormat="1" ht="14.4" customHeight="1">
      <c r="A523" s="37"/>
      <c r="B523" s="180"/>
      <c r="C523" s="181" t="s">
        <v>722</v>
      </c>
      <c r="D523" s="181" t="s">
        <v>248</v>
      </c>
      <c r="E523" s="182" t="s">
        <v>723</v>
      </c>
      <c r="F523" s="183" t="s">
        <v>724</v>
      </c>
      <c r="G523" s="184" t="s">
        <v>263</v>
      </c>
      <c r="H523" s="185">
        <v>41</v>
      </c>
      <c r="I523" s="186"/>
      <c r="J523" s="187">
        <f>ROUND(I523*H523,0)</f>
        <v>0</v>
      </c>
      <c r="K523" s="183" t="s">
        <v>252</v>
      </c>
      <c r="L523" s="38"/>
      <c r="M523" s="188" t="s">
        <v>1</v>
      </c>
      <c r="N523" s="189" t="s">
        <v>43</v>
      </c>
      <c r="O523" s="76"/>
      <c r="P523" s="190">
        <f>O523*H523</f>
        <v>0</v>
      </c>
      <c r="Q523" s="190">
        <v>0.00013200000000000001</v>
      </c>
      <c r="R523" s="190">
        <f>Q523*H523</f>
        <v>0.0054120000000000001</v>
      </c>
      <c r="S523" s="190">
        <v>0</v>
      </c>
      <c r="T523" s="191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2" t="s">
        <v>253</v>
      </c>
      <c r="AT523" s="192" t="s">
        <v>248</v>
      </c>
      <c r="AU523" s="192" t="s">
        <v>87</v>
      </c>
      <c r="AY523" s="18" t="s">
        <v>245</v>
      </c>
      <c r="BE523" s="193">
        <f>IF(N523="základní",J523,0)</f>
        <v>0</v>
      </c>
      <c r="BF523" s="193">
        <f>IF(N523="snížená",J523,0)</f>
        <v>0</v>
      </c>
      <c r="BG523" s="193">
        <f>IF(N523="zákl. přenesená",J523,0)</f>
        <v>0</v>
      </c>
      <c r="BH523" s="193">
        <f>IF(N523="sníž. přenesená",J523,0)</f>
        <v>0</v>
      </c>
      <c r="BI523" s="193">
        <f>IF(N523="nulová",J523,0)</f>
        <v>0</v>
      </c>
      <c r="BJ523" s="18" t="s">
        <v>87</v>
      </c>
      <c r="BK523" s="193">
        <f>ROUND(I523*H523,0)</f>
        <v>0</v>
      </c>
      <c r="BL523" s="18" t="s">
        <v>253</v>
      </c>
      <c r="BM523" s="192" t="s">
        <v>725</v>
      </c>
    </row>
    <row r="524" s="13" customFormat="1">
      <c r="A524" s="13"/>
      <c r="B524" s="194"/>
      <c r="C524" s="13"/>
      <c r="D524" s="195" t="s">
        <v>255</v>
      </c>
      <c r="E524" s="196" t="s">
        <v>1</v>
      </c>
      <c r="F524" s="197" t="s">
        <v>726</v>
      </c>
      <c r="G524" s="13"/>
      <c r="H524" s="198">
        <v>41</v>
      </c>
      <c r="I524" s="199"/>
      <c r="J524" s="13"/>
      <c r="K524" s="13"/>
      <c r="L524" s="194"/>
      <c r="M524" s="200"/>
      <c r="N524" s="201"/>
      <c r="O524" s="201"/>
      <c r="P524" s="201"/>
      <c r="Q524" s="201"/>
      <c r="R524" s="201"/>
      <c r="S524" s="201"/>
      <c r="T524" s="20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6" t="s">
        <v>255</v>
      </c>
      <c r="AU524" s="196" t="s">
        <v>87</v>
      </c>
      <c r="AV524" s="13" t="s">
        <v>87</v>
      </c>
      <c r="AW524" s="13" t="s">
        <v>33</v>
      </c>
      <c r="AX524" s="13" t="s">
        <v>77</v>
      </c>
      <c r="AY524" s="196" t="s">
        <v>245</v>
      </c>
    </row>
    <row r="525" s="14" customFormat="1">
      <c r="A525" s="14"/>
      <c r="B525" s="203"/>
      <c r="C525" s="14"/>
      <c r="D525" s="195" t="s">
        <v>255</v>
      </c>
      <c r="E525" s="204" t="s">
        <v>1</v>
      </c>
      <c r="F525" s="205" t="s">
        <v>260</v>
      </c>
      <c r="G525" s="14"/>
      <c r="H525" s="206">
        <v>41</v>
      </c>
      <c r="I525" s="207"/>
      <c r="J525" s="14"/>
      <c r="K525" s="14"/>
      <c r="L525" s="203"/>
      <c r="M525" s="208"/>
      <c r="N525" s="209"/>
      <c r="O525" s="209"/>
      <c r="P525" s="209"/>
      <c r="Q525" s="209"/>
      <c r="R525" s="209"/>
      <c r="S525" s="209"/>
      <c r="T525" s="21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4" t="s">
        <v>255</v>
      </c>
      <c r="AU525" s="204" t="s">
        <v>87</v>
      </c>
      <c r="AV525" s="14" t="s">
        <v>246</v>
      </c>
      <c r="AW525" s="14" t="s">
        <v>33</v>
      </c>
      <c r="AX525" s="14" t="s">
        <v>8</v>
      </c>
      <c r="AY525" s="204" t="s">
        <v>245</v>
      </c>
    </row>
    <row r="526" s="2" customFormat="1" ht="14.4" customHeight="1">
      <c r="A526" s="37"/>
      <c r="B526" s="180"/>
      <c r="C526" s="181" t="s">
        <v>727</v>
      </c>
      <c r="D526" s="181" t="s">
        <v>248</v>
      </c>
      <c r="E526" s="182" t="s">
        <v>728</v>
      </c>
      <c r="F526" s="183" t="s">
        <v>729</v>
      </c>
      <c r="G526" s="184" t="s">
        <v>275</v>
      </c>
      <c r="H526" s="185">
        <v>40</v>
      </c>
      <c r="I526" s="186"/>
      <c r="J526" s="187">
        <f>ROUND(I526*H526,0)</f>
        <v>0</v>
      </c>
      <c r="K526" s="183" t="s">
        <v>252</v>
      </c>
      <c r="L526" s="38"/>
      <c r="M526" s="188" t="s">
        <v>1</v>
      </c>
      <c r="N526" s="189" t="s">
        <v>43</v>
      </c>
      <c r="O526" s="76"/>
      <c r="P526" s="190">
        <f>O526*H526</f>
        <v>0</v>
      </c>
      <c r="Q526" s="190">
        <v>0.04684</v>
      </c>
      <c r="R526" s="190">
        <f>Q526*H526</f>
        <v>1.8735999999999999</v>
      </c>
      <c r="S526" s="190">
        <v>0</v>
      </c>
      <c r="T526" s="191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2" t="s">
        <v>253</v>
      </c>
      <c r="AT526" s="192" t="s">
        <v>248</v>
      </c>
      <c r="AU526" s="192" t="s">
        <v>87</v>
      </c>
      <c r="AY526" s="18" t="s">
        <v>245</v>
      </c>
      <c r="BE526" s="193">
        <f>IF(N526="základní",J526,0)</f>
        <v>0</v>
      </c>
      <c r="BF526" s="193">
        <f>IF(N526="snížená",J526,0)</f>
        <v>0</v>
      </c>
      <c r="BG526" s="193">
        <f>IF(N526="zákl. přenesená",J526,0)</f>
        <v>0</v>
      </c>
      <c r="BH526" s="193">
        <f>IF(N526="sníž. přenesená",J526,0)</f>
        <v>0</v>
      </c>
      <c r="BI526" s="193">
        <f>IF(N526="nulová",J526,0)</f>
        <v>0</v>
      </c>
      <c r="BJ526" s="18" t="s">
        <v>87</v>
      </c>
      <c r="BK526" s="193">
        <f>ROUND(I526*H526,0)</f>
        <v>0</v>
      </c>
      <c r="BL526" s="18" t="s">
        <v>253</v>
      </c>
      <c r="BM526" s="192" t="s">
        <v>730</v>
      </c>
    </row>
    <row r="527" s="13" customFormat="1">
      <c r="A527" s="13"/>
      <c r="B527" s="194"/>
      <c r="C527" s="13"/>
      <c r="D527" s="195" t="s">
        <v>255</v>
      </c>
      <c r="E527" s="196" t="s">
        <v>1</v>
      </c>
      <c r="F527" s="197" t="s">
        <v>731</v>
      </c>
      <c r="G527" s="13"/>
      <c r="H527" s="198">
        <v>17</v>
      </c>
      <c r="I527" s="199"/>
      <c r="J527" s="13"/>
      <c r="K527" s="13"/>
      <c r="L527" s="194"/>
      <c r="M527" s="200"/>
      <c r="N527" s="201"/>
      <c r="O527" s="201"/>
      <c r="P527" s="201"/>
      <c r="Q527" s="201"/>
      <c r="R527" s="201"/>
      <c r="S527" s="201"/>
      <c r="T527" s="20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96" t="s">
        <v>255</v>
      </c>
      <c r="AU527" s="196" t="s">
        <v>87</v>
      </c>
      <c r="AV527" s="13" t="s">
        <v>87</v>
      </c>
      <c r="AW527" s="13" t="s">
        <v>33</v>
      </c>
      <c r="AX527" s="13" t="s">
        <v>77</v>
      </c>
      <c r="AY527" s="196" t="s">
        <v>245</v>
      </c>
    </row>
    <row r="528" s="13" customFormat="1">
      <c r="A528" s="13"/>
      <c r="B528" s="194"/>
      <c r="C528" s="13"/>
      <c r="D528" s="195" t="s">
        <v>255</v>
      </c>
      <c r="E528" s="196" t="s">
        <v>1</v>
      </c>
      <c r="F528" s="197" t="s">
        <v>732</v>
      </c>
      <c r="G528" s="13"/>
      <c r="H528" s="198">
        <v>20</v>
      </c>
      <c r="I528" s="199"/>
      <c r="J528" s="13"/>
      <c r="K528" s="13"/>
      <c r="L528" s="194"/>
      <c r="M528" s="200"/>
      <c r="N528" s="201"/>
      <c r="O528" s="201"/>
      <c r="P528" s="201"/>
      <c r="Q528" s="201"/>
      <c r="R528" s="201"/>
      <c r="S528" s="201"/>
      <c r="T528" s="20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196" t="s">
        <v>255</v>
      </c>
      <c r="AU528" s="196" t="s">
        <v>87</v>
      </c>
      <c r="AV528" s="13" t="s">
        <v>87</v>
      </c>
      <c r="AW528" s="13" t="s">
        <v>33</v>
      </c>
      <c r="AX528" s="13" t="s">
        <v>77</v>
      </c>
      <c r="AY528" s="196" t="s">
        <v>245</v>
      </c>
    </row>
    <row r="529" s="13" customFormat="1">
      <c r="A529" s="13"/>
      <c r="B529" s="194"/>
      <c r="C529" s="13"/>
      <c r="D529" s="195" t="s">
        <v>255</v>
      </c>
      <c r="E529" s="196" t="s">
        <v>1</v>
      </c>
      <c r="F529" s="197" t="s">
        <v>733</v>
      </c>
      <c r="G529" s="13"/>
      <c r="H529" s="198">
        <v>3</v>
      </c>
      <c r="I529" s="199"/>
      <c r="J529" s="13"/>
      <c r="K529" s="13"/>
      <c r="L529" s="194"/>
      <c r="M529" s="200"/>
      <c r="N529" s="201"/>
      <c r="O529" s="201"/>
      <c r="P529" s="201"/>
      <c r="Q529" s="201"/>
      <c r="R529" s="201"/>
      <c r="S529" s="201"/>
      <c r="T529" s="20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96" t="s">
        <v>255</v>
      </c>
      <c r="AU529" s="196" t="s">
        <v>87</v>
      </c>
      <c r="AV529" s="13" t="s">
        <v>87</v>
      </c>
      <c r="AW529" s="13" t="s">
        <v>33</v>
      </c>
      <c r="AX529" s="13" t="s">
        <v>77</v>
      </c>
      <c r="AY529" s="196" t="s">
        <v>245</v>
      </c>
    </row>
    <row r="530" s="14" customFormat="1">
      <c r="A530" s="14"/>
      <c r="B530" s="203"/>
      <c r="C530" s="14"/>
      <c r="D530" s="195" t="s">
        <v>255</v>
      </c>
      <c r="E530" s="204" t="s">
        <v>1</v>
      </c>
      <c r="F530" s="205" t="s">
        <v>260</v>
      </c>
      <c r="G530" s="14"/>
      <c r="H530" s="206">
        <v>40</v>
      </c>
      <c r="I530" s="207"/>
      <c r="J530" s="14"/>
      <c r="K530" s="14"/>
      <c r="L530" s="203"/>
      <c r="M530" s="208"/>
      <c r="N530" s="209"/>
      <c r="O530" s="209"/>
      <c r="P530" s="209"/>
      <c r="Q530" s="209"/>
      <c r="R530" s="209"/>
      <c r="S530" s="209"/>
      <c r="T530" s="21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4" t="s">
        <v>255</v>
      </c>
      <c r="AU530" s="204" t="s">
        <v>87</v>
      </c>
      <c r="AV530" s="14" t="s">
        <v>246</v>
      </c>
      <c r="AW530" s="14" t="s">
        <v>33</v>
      </c>
      <c r="AX530" s="14" t="s">
        <v>8</v>
      </c>
      <c r="AY530" s="204" t="s">
        <v>245</v>
      </c>
    </row>
    <row r="531" s="2" customFormat="1" ht="14.4" customHeight="1">
      <c r="A531" s="37"/>
      <c r="B531" s="180"/>
      <c r="C531" s="219" t="s">
        <v>734</v>
      </c>
      <c r="D531" s="219" t="s">
        <v>377</v>
      </c>
      <c r="E531" s="220" t="s">
        <v>735</v>
      </c>
      <c r="F531" s="221" t="s">
        <v>736</v>
      </c>
      <c r="G531" s="222" t="s">
        <v>275</v>
      </c>
      <c r="H531" s="223">
        <v>17</v>
      </c>
      <c r="I531" s="224"/>
      <c r="J531" s="225">
        <f>ROUND(I531*H531,0)</f>
        <v>0</v>
      </c>
      <c r="K531" s="221" t="s">
        <v>264</v>
      </c>
      <c r="L531" s="226"/>
      <c r="M531" s="227" t="s">
        <v>1</v>
      </c>
      <c r="N531" s="228" t="s">
        <v>43</v>
      </c>
      <c r="O531" s="76"/>
      <c r="P531" s="190">
        <f>O531*H531</f>
        <v>0</v>
      </c>
      <c r="Q531" s="190">
        <v>0.014890000000000001</v>
      </c>
      <c r="R531" s="190">
        <f>Q531*H531</f>
        <v>0.25313000000000002</v>
      </c>
      <c r="S531" s="190">
        <v>0</v>
      </c>
      <c r="T531" s="191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2" t="s">
        <v>295</v>
      </c>
      <c r="AT531" s="192" t="s">
        <v>377</v>
      </c>
      <c r="AU531" s="192" t="s">
        <v>87</v>
      </c>
      <c r="AY531" s="18" t="s">
        <v>245</v>
      </c>
      <c r="BE531" s="193">
        <f>IF(N531="základní",J531,0)</f>
        <v>0</v>
      </c>
      <c r="BF531" s="193">
        <f>IF(N531="snížená",J531,0)</f>
        <v>0</v>
      </c>
      <c r="BG531" s="193">
        <f>IF(N531="zákl. přenesená",J531,0)</f>
        <v>0</v>
      </c>
      <c r="BH531" s="193">
        <f>IF(N531="sníž. přenesená",J531,0)</f>
        <v>0</v>
      </c>
      <c r="BI531" s="193">
        <f>IF(N531="nulová",J531,0)</f>
        <v>0</v>
      </c>
      <c r="BJ531" s="18" t="s">
        <v>87</v>
      </c>
      <c r="BK531" s="193">
        <f>ROUND(I531*H531,0)</f>
        <v>0</v>
      </c>
      <c r="BL531" s="18" t="s">
        <v>253</v>
      </c>
      <c r="BM531" s="192" t="s">
        <v>737</v>
      </c>
    </row>
    <row r="532" s="13" customFormat="1">
      <c r="A532" s="13"/>
      <c r="B532" s="194"/>
      <c r="C532" s="13"/>
      <c r="D532" s="195" t="s">
        <v>255</v>
      </c>
      <c r="E532" s="196" t="s">
        <v>1</v>
      </c>
      <c r="F532" s="197" t="s">
        <v>731</v>
      </c>
      <c r="G532" s="13"/>
      <c r="H532" s="198">
        <v>17</v>
      </c>
      <c r="I532" s="199"/>
      <c r="J532" s="13"/>
      <c r="K532" s="13"/>
      <c r="L532" s="194"/>
      <c r="M532" s="200"/>
      <c r="N532" s="201"/>
      <c r="O532" s="201"/>
      <c r="P532" s="201"/>
      <c r="Q532" s="201"/>
      <c r="R532" s="201"/>
      <c r="S532" s="201"/>
      <c r="T532" s="20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196" t="s">
        <v>255</v>
      </c>
      <c r="AU532" s="196" t="s">
        <v>87</v>
      </c>
      <c r="AV532" s="13" t="s">
        <v>87</v>
      </c>
      <c r="AW532" s="13" t="s">
        <v>33</v>
      </c>
      <c r="AX532" s="13" t="s">
        <v>8</v>
      </c>
      <c r="AY532" s="196" t="s">
        <v>245</v>
      </c>
    </row>
    <row r="533" s="2" customFormat="1" ht="14.4" customHeight="1">
      <c r="A533" s="37"/>
      <c r="B533" s="180"/>
      <c r="C533" s="219" t="s">
        <v>738</v>
      </c>
      <c r="D533" s="219" t="s">
        <v>377</v>
      </c>
      <c r="E533" s="220" t="s">
        <v>739</v>
      </c>
      <c r="F533" s="221" t="s">
        <v>740</v>
      </c>
      <c r="G533" s="222" t="s">
        <v>275</v>
      </c>
      <c r="H533" s="223">
        <v>10</v>
      </c>
      <c r="I533" s="224"/>
      <c r="J533" s="225">
        <f>ROUND(I533*H533,0)</f>
        <v>0</v>
      </c>
      <c r="K533" s="221" t="s">
        <v>264</v>
      </c>
      <c r="L533" s="226"/>
      <c r="M533" s="227" t="s">
        <v>1</v>
      </c>
      <c r="N533" s="228" t="s">
        <v>43</v>
      </c>
      <c r="O533" s="76"/>
      <c r="P533" s="190">
        <f>O533*H533</f>
        <v>0</v>
      </c>
      <c r="Q533" s="190">
        <v>0.01521</v>
      </c>
      <c r="R533" s="190">
        <f>Q533*H533</f>
        <v>0.15209999999999999</v>
      </c>
      <c r="S533" s="190">
        <v>0</v>
      </c>
      <c r="T533" s="191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92" t="s">
        <v>295</v>
      </c>
      <c r="AT533" s="192" t="s">
        <v>377</v>
      </c>
      <c r="AU533" s="192" t="s">
        <v>87</v>
      </c>
      <c r="AY533" s="18" t="s">
        <v>245</v>
      </c>
      <c r="BE533" s="193">
        <f>IF(N533="základní",J533,0)</f>
        <v>0</v>
      </c>
      <c r="BF533" s="193">
        <f>IF(N533="snížená",J533,0)</f>
        <v>0</v>
      </c>
      <c r="BG533" s="193">
        <f>IF(N533="zákl. přenesená",J533,0)</f>
        <v>0</v>
      </c>
      <c r="BH533" s="193">
        <f>IF(N533="sníž. přenesená",J533,0)</f>
        <v>0</v>
      </c>
      <c r="BI533" s="193">
        <f>IF(N533="nulová",J533,0)</f>
        <v>0</v>
      </c>
      <c r="BJ533" s="18" t="s">
        <v>87</v>
      </c>
      <c r="BK533" s="193">
        <f>ROUND(I533*H533,0)</f>
        <v>0</v>
      </c>
      <c r="BL533" s="18" t="s">
        <v>253</v>
      </c>
      <c r="BM533" s="192" t="s">
        <v>741</v>
      </c>
    </row>
    <row r="534" s="13" customFormat="1">
      <c r="A534" s="13"/>
      <c r="B534" s="194"/>
      <c r="C534" s="13"/>
      <c r="D534" s="195" t="s">
        <v>255</v>
      </c>
      <c r="E534" s="196" t="s">
        <v>1</v>
      </c>
      <c r="F534" s="197" t="s">
        <v>742</v>
      </c>
      <c r="G534" s="13"/>
      <c r="H534" s="198">
        <v>10</v>
      </c>
      <c r="I534" s="199"/>
      <c r="J534" s="13"/>
      <c r="K534" s="13"/>
      <c r="L534" s="194"/>
      <c r="M534" s="200"/>
      <c r="N534" s="201"/>
      <c r="O534" s="201"/>
      <c r="P534" s="201"/>
      <c r="Q534" s="201"/>
      <c r="R534" s="201"/>
      <c r="S534" s="201"/>
      <c r="T534" s="20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6" t="s">
        <v>255</v>
      </c>
      <c r="AU534" s="196" t="s">
        <v>87</v>
      </c>
      <c r="AV534" s="13" t="s">
        <v>87</v>
      </c>
      <c r="AW534" s="13" t="s">
        <v>33</v>
      </c>
      <c r="AX534" s="13" t="s">
        <v>8</v>
      </c>
      <c r="AY534" s="196" t="s">
        <v>245</v>
      </c>
    </row>
    <row r="535" s="2" customFormat="1" ht="24.15" customHeight="1">
      <c r="A535" s="37"/>
      <c r="B535" s="180"/>
      <c r="C535" s="219" t="s">
        <v>743</v>
      </c>
      <c r="D535" s="219" t="s">
        <v>377</v>
      </c>
      <c r="E535" s="220" t="s">
        <v>744</v>
      </c>
      <c r="F535" s="221" t="s">
        <v>745</v>
      </c>
      <c r="G535" s="222" t="s">
        <v>275</v>
      </c>
      <c r="H535" s="223">
        <v>10</v>
      </c>
      <c r="I535" s="224"/>
      <c r="J535" s="225">
        <f>ROUND(I535*H535,0)</f>
        <v>0</v>
      </c>
      <c r="K535" s="221" t="s">
        <v>264</v>
      </c>
      <c r="L535" s="226"/>
      <c r="M535" s="227" t="s">
        <v>1</v>
      </c>
      <c r="N535" s="228" t="s">
        <v>43</v>
      </c>
      <c r="O535" s="76"/>
      <c r="P535" s="190">
        <f>O535*H535</f>
        <v>0</v>
      </c>
      <c r="Q535" s="190">
        <v>0.02265</v>
      </c>
      <c r="R535" s="190">
        <f>Q535*H535</f>
        <v>0.22650000000000001</v>
      </c>
      <c r="S535" s="190">
        <v>0</v>
      </c>
      <c r="T535" s="191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92" t="s">
        <v>295</v>
      </c>
      <c r="AT535" s="192" t="s">
        <v>377</v>
      </c>
      <c r="AU535" s="192" t="s">
        <v>87</v>
      </c>
      <c r="AY535" s="18" t="s">
        <v>245</v>
      </c>
      <c r="BE535" s="193">
        <f>IF(N535="základní",J535,0)</f>
        <v>0</v>
      </c>
      <c r="BF535" s="193">
        <f>IF(N535="snížená",J535,0)</f>
        <v>0</v>
      </c>
      <c r="BG535" s="193">
        <f>IF(N535="zákl. přenesená",J535,0)</f>
        <v>0</v>
      </c>
      <c r="BH535" s="193">
        <f>IF(N535="sníž. přenesená",J535,0)</f>
        <v>0</v>
      </c>
      <c r="BI535" s="193">
        <f>IF(N535="nulová",J535,0)</f>
        <v>0</v>
      </c>
      <c r="BJ535" s="18" t="s">
        <v>87</v>
      </c>
      <c r="BK535" s="193">
        <f>ROUND(I535*H535,0)</f>
        <v>0</v>
      </c>
      <c r="BL535" s="18" t="s">
        <v>253</v>
      </c>
      <c r="BM535" s="192" t="s">
        <v>746</v>
      </c>
    </row>
    <row r="536" s="13" customFormat="1">
      <c r="A536" s="13"/>
      <c r="B536" s="194"/>
      <c r="C536" s="13"/>
      <c r="D536" s="195" t="s">
        <v>255</v>
      </c>
      <c r="E536" s="196" t="s">
        <v>1</v>
      </c>
      <c r="F536" s="197" t="s">
        <v>747</v>
      </c>
      <c r="G536" s="13"/>
      <c r="H536" s="198">
        <v>10</v>
      </c>
      <c r="I536" s="199"/>
      <c r="J536" s="13"/>
      <c r="K536" s="13"/>
      <c r="L536" s="194"/>
      <c r="M536" s="200"/>
      <c r="N536" s="201"/>
      <c r="O536" s="201"/>
      <c r="P536" s="201"/>
      <c r="Q536" s="201"/>
      <c r="R536" s="201"/>
      <c r="S536" s="201"/>
      <c r="T536" s="20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96" t="s">
        <v>255</v>
      </c>
      <c r="AU536" s="196" t="s">
        <v>87</v>
      </c>
      <c r="AV536" s="13" t="s">
        <v>87</v>
      </c>
      <c r="AW536" s="13" t="s">
        <v>33</v>
      </c>
      <c r="AX536" s="13" t="s">
        <v>8</v>
      </c>
      <c r="AY536" s="196" t="s">
        <v>245</v>
      </c>
    </row>
    <row r="537" s="2" customFormat="1" ht="14.4" customHeight="1">
      <c r="A537" s="37"/>
      <c r="B537" s="180"/>
      <c r="C537" s="219" t="s">
        <v>748</v>
      </c>
      <c r="D537" s="219" t="s">
        <v>377</v>
      </c>
      <c r="E537" s="220" t="s">
        <v>749</v>
      </c>
      <c r="F537" s="221" t="s">
        <v>750</v>
      </c>
      <c r="G537" s="222" t="s">
        <v>275</v>
      </c>
      <c r="H537" s="223">
        <v>2</v>
      </c>
      <c r="I537" s="224"/>
      <c r="J537" s="225">
        <f>ROUND(I537*H537,0)</f>
        <v>0</v>
      </c>
      <c r="K537" s="221" t="s">
        <v>264</v>
      </c>
      <c r="L537" s="226"/>
      <c r="M537" s="227" t="s">
        <v>1</v>
      </c>
      <c r="N537" s="228" t="s">
        <v>43</v>
      </c>
      <c r="O537" s="76"/>
      <c r="P537" s="190">
        <f>O537*H537</f>
        <v>0</v>
      </c>
      <c r="Q537" s="190">
        <v>0.01553</v>
      </c>
      <c r="R537" s="190">
        <f>Q537*H537</f>
        <v>0.031060000000000001</v>
      </c>
      <c r="S537" s="190">
        <v>0</v>
      </c>
      <c r="T537" s="191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2" t="s">
        <v>295</v>
      </c>
      <c r="AT537" s="192" t="s">
        <v>377</v>
      </c>
      <c r="AU537" s="192" t="s">
        <v>87</v>
      </c>
      <c r="AY537" s="18" t="s">
        <v>245</v>
      </c>
      <c r="BE537" s="193">
        <f>IF(N537="základní",J537,0)</f>
        <v>0</v>
      </c>
      <c r="BF537" s="193">
        <f>IF(N537="snížená",J537,0)</f>
        <v>0</v>
      </c>
      <c r="BG537" s="193">
        <f>IF(N537="zákl. přenesená",J537,0)</f>
        <v>0</v>
      </c>
      <c r="BH537" s="193">
        <f>IF(N537="sníž. přenesená",J537,0)</f>
        <v>0</v>
      </c>
      <c r="BI537" s="193">
        <f>IF(N537="nulová",J537,0)</f>
        <v>0</v>
      </c>
      <c r="BJ537" s="18" t="s">
        <v>87</v>
      </c>
      <c r="BK537" s="193">
        <f>ROUND(I537*H537,0)</f>
        <v>0</v>
      </c>
      <c r="BL537" s="18" t="s">
        <v>253</v>
      </c>
      <c r="BM537" s="192" t="s">
        <v>751</v>
      </c>
    </row>
    <row r="538" s="13" customFormat="1">
      <c r="A538" s="13"/>
      <c r="B538" s="194"/>
      <c r="C538" s="13"/>
      <c r="D538" s="195" t="s">
        <v>255</v>
      </c>
      <c r="E538" s="196" t="s">
        <v>1</v>
      </c>
      <c r="F538" s="197" t="s">
        <v>752</v>
      </c>
      <c r="G538" s="13"/>
      <c r="H538" s="198">
        <v>2</v>
      </c>
      <c r="I538" s="199"/>
      <c r="J538" s="13"/>
      <c r="K538" s="13"/>
      <c r="L538" s="194"/>
      <c r="M538" s="200"/>
      <c r="N538" s="201"/>
      <c r="O538" s="201"/>
      <c r="P538" s="201"/>
      <c r="Q538" s="201"/>
      <c r="R538" s="201"/>
      <c r="S538" s="201"/>
      <c r="T538" s="20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196" t="s">
        <v>255</v>
      </c>
      <c r="AU538" s="196" t="s">
        <v>87</v>
      </c>
      <c r="AV538" s="13" t="s">
        <v>87</v>
      </c>
      <c r="AW538" s="13" t="s">
        <v>33</v>
      </c>
      <c r="AX538" s="13" t="s">
        <v>8</v>
      </c>
      <c r="AY538" s="196" t="s">
        <v>245</v>
      </c>
    </row>
    <row r="539" s="2" customFormat="1" ht="24.15" customHeight="1">
      <c r="A539" s="37"/>
      <c r="B539" s="180"/>
      <c r="C539" s="219" t="s">
        <v>753</v>
      </c>
      <c r="D539" s="219" t="s">
        <v>377</v>
      </c>
      <c r="E539" s="220" t="s">
        <v>754</v>
      </c>
      <c r="F539" s="221" t="s">
        <v>755</v>
      </c>
      <c r="G539" s="222" t="s">
        <v>275</v>
      </c>
      <c r="H539" s="223">
        <v>1</v>
      </c>
      <c r="I539" s="224"/>
      <c r="J539" s="225">
        <f>ROUND(I539*H539,0)</f>
        <v>0</v>
      </c>
      <c r="K539" s="221" t="s">
        <v>264</v>
      </c>
      <c r="L539" s="226"/>
      <c r="M539" s="227" t="s">
        <v>1</v>
      </c>
      <c r="N539" s="228" t="s">
        <v>43</v>
      </c>
      <c r="O539" s="76"/>
      <c r="P539" s="190">
        <f>O539*H539</f>
        <v>0</v>
      </c>
      <c r="Q539" s="190">
        <v>0.023279999999999999</v>
      </c>
      <c r="R539" s="190">
        <f>Q539*H539</f>
        <v>0.023279999999999999</v>
      </c>
      <c r="S539" s="190">
        <v>0</v>
      </c>
      <c r="T539" s="191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2" t="s">
        <v>295</v>
      </c>
      <c r="AT539" s="192" t="s">
        <v>377</v>
      </c>
      <c r="AU539" s="192" t="s">
        <v>87</v>
      </c>
      <c r="AY539" s="18" t="s">
        <v>245</v>
      </c>
      <c r="BE539" s="193">
        <f>IF(N539="základní",J539,0)</f>
        <v>0</v>
      </c>
      <c r="BF539" s="193">
        <f>IF(N539="snížená",J539,0)</f>
        <v>0</v>
      </c>
      <c r="BG539" s="193">
        <f>IF(N539="zákl. přenesená",J539,0)</f>
        <v>0</v>
      </c>
      <c r="BH539" s="193">
        <f>IF(N539="sníž. přenesená",J539,0)</f>
        <v>0</v>
      </c>
      <c r="BI539" s="193">
        <f>IF(N539="nulová",J539,0)</f>
        <v>0</v>
      </c>
      <c r="BJ539" s="18" t="s">
        <v>87</v>
      </c>
      <c r="BK539" s="193">
        <f>ROUND(I539*H539,0)</f>
        <v>0</v>
      </c>
      <c r="BL539" s="18" t="s">
        <v>253</v>
      </c>
      <c r="BM539" s="192" t="s">
        <v>756</v>
      </c>
    </row>
    <row r="540" s="13" customFormat="1">
      <c r="A540" s="13"/>
      <c r="B540" s="194"/>
      <c r="C540" s="13"/>
      <c r="D540" s="195" t="s">
        <v>255</v>
      </c>
      <c r="E540" s="196" t="s">
        <v>1</v>
      </c>
      <c r="F540" s="197" t="s">
        <v>757</v>
      </c>
      <c r="G540" s="13"/>
      <c r="H540" s="198">
        <v>1</v>
      </c>
      <c r="I540" s="199"/>
      <c r="J540" s="13"/>
      <c r="K540" s="13"/>
      <c r="L540" s="194"/>
      <c r="M540" s="200"/>
      <c r="N540" s="201"/>
      <c r="O540" s="201"/>
      <c r="P540" s="201"/>
      <c r="Q540" s="201"/>
      <c r="R540" s="201"/>
      <c r="S540" s="201"/>
      <c r="T540" s="20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96" t="s">
        <v>255</v>
      </c>
      <c r="AU540" s="196" t="s">
        <v>87</v>
      </c>
      <c r="AV540" s="13" t="s">
        <v>87</v>
      </c>
      <c r="AW540" s="13" t="s">
        <v>33</v>
      </c>
      <c r="AX540" s="13" t="s">
        <v>8</v>
      </c>
      <c r="AY540" s="196" t="s">
        <v>245</v>
      </c>
    </row>
    <row r="541" s="2" customFormat="1" ht="24.15" customHeight="1">
      <c r="A541" s="37"/>
      <c r="B541" s="180"/>
      <c r="C541" s="181" t="s">
        <v>758</v>
      </c>
      <c r="D541" s="181" t="s">
        <v>248</v>
      </c>
      <c r="E541" s="182" t="s">
        <v>759</v>
      </c>
      <c r="F541" s="183" t="s">
        <v>760</v>
      </c>
      <c r="G541" s="184" t="s">
        <v>275</v>
      </c>
      <c r="H541" s="185">
        <v>1</v>
      </c>
      <c r="I541" s="186"/>
      <c r="J541" s="187">
        <f>ROUND(I541*H541,0)</f>
        <v>0</v>
      </c>
      <c r="K541" s="183" t="s">
        <v>252</v>
      </c>
      <c r="L541" s="38"/>
      <c r="M541" s="188" t="s">
        <v>1</v>
      </c>
      <c r="N541" s="189" t="s">
        <v>43</v>
      </c>
      <c r="O541" s="76"/>
      <c r="P541" s="190">
        <f>O541*H541</f>
        <v>0</v>
      </c>
      <c r="Q541" s="190">
        <v>0.053615999999999997</v>
      </c>
      <c r="R541" s="190">
        <f>Q541*H541</f>
        <v>0.053615999999999997</v>
      </c>
      <c r="S541" s="190">
        <v>0</v>
      </c>
      <c r="T541" s="191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92" t="s">
        <v>253</v>
      </c>
      <c r="AT541" s="192" t="s">
        <v>248</v>
      </c>
      <c r="AU541" s="192" t="s">
        <v>87</v>
      </c>
      <c r="AY541" s="18" t="s">
        <v>245</v>
      </c>
      <c r="BE541" s="193">
        <f>IF(N541="základní",J541,0)</f>
        <v>0</v>
      </c>
      <c r="BF541" s="193">
        <f>IF(N541="snížená",J541,0)</f>
        <v>0</v>
      </c>
      <c r="BG541" s="193">
        <f>IF(N541="zákl. přenesená",J541,0)</f>
        <v>0</v>
      </c>
      <c r="BH541" s="193">
        <f>IF(N541="sníž. přenesená",J541,0)</f>
        <v>0</v>
      </c>
      <c r="BI541" s="193">
        <f>IF(N541="nulová",J541,0)</f>
        <v>0</v>
      </c>
      <c r="BJ541" s="18" t="s">
        <v>87</v>
      </c>
      <c r="BK541" s="193">
        <f>ROUND(I541*H541,0)</f>
        <v>0</v>
      </c>
      <c r="BL541" s="18" t="s">
        <v>253</v>
      </c>
      <c r="BM541" s="192" t="s">
        <v>761</v>
      </c>
    </row>
    <row r="542" s="13" customFormat="1">
      <c r="A542" s="13"/>
      <c r="B542" s="194"/>
      <c r="C542" s="13"/>
      <c r="D542" s="195" t="s">
        <v>255</v>
      </c>
      <c r="E542" s="196" t="s">
        <v>1</v>
      </c>
      <c r="F542" s="197" t="s">
        <v>762</v>
      </c>
      <c r="G542" s="13"/>
      <c r="H542" s="198">
        <v>1</v>
      </c>
      <c r="I542" s="199"/>
      <c r="J542" s="13"/>
      <c r="K542" s="13"/>
      <c r="L542" s="194"/>
      <c r="M542" s="200"/>
      <c r="N542" s="201"/>
      <c r="O542" s="201"/>
      <c r="P542" s="201"/>
      <c r="Q542" s="201"/>
      <c r="R542" s="201"/>
      <c r="S542" s="201"/>
      <c r="T542" s="20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196" t="s">
        <v>255</v>
      </c>
      <c r="AU542" s="196" t="s">
        <v>87</v>
      </c>
      <c r="AV542" s="13" t="s">
        <v>87</v>
      </c>
      <c r="AW542" s="13" t="s">
        <v>33</v>
      </c>
      <c r="AX542" s="13" t="s">
        <v>8</v>
      </c>
      <c r="AY542" s="196" t="s">
        <v>245</v>
      </c>
    </row>
    <row r="543" s="2" customFormat="1" ht="14.4" customHeight="1">
      <c r="A543" s="37"/>
      <c r="B543" s="180"/>
      <c r="C543" s="219" t="s">
        <v>763</v>
      </c>
      <c r="D543" s="219" t="s">
        <v>377</v>
      </c>
      <c r="E543" s="220" t="s">
        <v>764</v>
      </c>
      <c r="F543" s="221" t="s">
        <v>765</v>
      </c>
      <c r="G543" s="222" t="s">
        <v>275</v>
      </c>
      <c r="H543" s="223">
        <v>1</v>
      </c>
      <c r="I543" s="224"/>
      <c r="J543" s="225">
        <f>ROUND(I543*H543,0)</f>
        <v>0</v>
      </c>
      <c r="K543" s="221" t="s">
        <v>264</v>
      </c>
      <c r="L543" s="226"/>
      <c r="M543" s="227" t="s">
        <v>1</v>
      </c>
      <c r="N543" s="228" t="s">
        <v>43</v>
      </c>
      <c r="O543" s="76"/>
      <c r="P543" s="190">
        <f>O543*H543</f>
        <v>0</v>
      </c>
      <c r="Q543" s="190">
        <v>0.044999999999999998</v>
      </c>
      <c r="R543" s="190">
        <f>Q543*H543</f>
        <v>0.044999999999999998</v>
      </c>
      <c r="S543" s="190">
        <v>0</v>
      </c>
      <c r="T543" s="191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2" t="s">
        <v>295</v>
      </c>
      <c r="AT543" s="192" t="s">
        <v>377</v>
      </c>
      <c r="AU543" s="192" t="s">
        <v>87</v>
      </c>
      <c r="AY543" s="18" t="s">
        <v>245</v>
      </c>
      <c r="BE543" s="193">
        <f>IF(N543="základní",J543,0)</f>
        <v>0</v>
      </c>
      <c r="BF543" s="193">
        <f>IF(N543="snížená",J543,0)</f>
        <v>0</v>
      </c>
      <c r="BG543" s="193">
        <f>IF(N543="zákl. přenesená",J543,0)</f>
        <v>0</v>
      </c>
      <c r="BH543" s="193">
        <f>IF(N543="sníž. přenesená",J543,0)</f>
        <v>0</v>
      </c>
      <c r="BI543" s="193">
        <f>IF(N543="nulová",J543,0)</f>
        <v>0</v>
      </c>
      <c r="BJ543" s="18" t="s">
        <v>87</v>
      </c>
      <c r="BK543" s="193">
        <f>ROUND(I543*H543,0)</f>
        <v>0</v>
      </c>
      <c r="BL543" s="18" t="s">
        <v>253</v>
      </c>
      <c r="BM543" s="192" t="s">
        <v>766</v>
      </c>
    </row>
    <row r="544" s="13" customFormat="1">
      <c r="A544" s="13"/>
      <c r="B544" s="194"/>
      <c r="C544" s="13"/>
      <c r="D544" s="195" t="s">
        <v>255</v>
      </c>
      <c r="E544" s="196" t="s">
        <v>1</v>
      </c>
      <c r="F544" s="197" t="s">
        <v>762</v>
      </c>
      <c r="G544" s="13"/>
      <c r="H544" s="198">
        <v>1</v>
      </c>
      <c r="I544" s="199"/>
      <c r="J544" s="13"/>
      <c r="K544" s="13"/>
      <c r="L544" s="194"/>
      <c r="M544" s="200"/>
      <c r="N544" s="201"/>
      <c r="O544" s="201"/>
      <c r="P544" s="201"/>
      <c r="Q544" s="201"/>
      <c r="R544" s="201"/>
      <c r="S544" s="201"/>
      <c r="T544" s="20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6" t="s">
        <v>255</v>
      </c>
      <c r="AU544" s="196" t="s">
        <v>87</v>
      </c>
      <c r="AV544" s="13" t="s">
        <v>87</v>
      </c>
      <c r="AW544" s="13" t="s">
        <v>33</v>
      </c>
      <c r="AX544" s="13" t="s">
        <v>8</v>
      </c>
      <c r="AY544" s="196" t="s">
        <v>245</v>
      </c>
    </row>
    <row r="545" s="12" customFormat="1" ht="22.8" customHeight="1">
      <c r="A545" s="12"/>
      <c r="B545" s="167"/>
      <c r="C545" s="12"/>
      <c r="D545" s="168" t="s">
        <v>76</v>
      </c>
      <c r="E545" s="178" t="s">
        <v>285</v>
      </c>
      <c r="F545" s="178" t="s">
        <v>767</v>
      </c>
      <c r="G545" s="12"/>
      <c r="H545" s="12"/>
      <c r="I545" s="170"/>
      <c r="J545" s="179">
        <f>BK545</f>
        <v>0</v>
      </c>
      <c r="K545" s="12"/>
      <c r="L545" s="167"/>
      <c r="M545" s="172"/>
      <c r="N545" s="173"/>
      <c r="O545" s="173"/>
      <c r="P545" s="174">
        <f>SUM(P546:P669)</f>
        <v>0</v>
      </c>
      <c r="Q545" s="173"/>
      <c r="R545" s="174">
        <f>SUM(R546:R669)</f>
        <v>0.86375477349999996</v>
      </c>
      <c r="S545" s="173"/>
      <c r="T545" s="175">
        <f>SUM(T546:T669)</f>
        <v>176.23572209999998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168" t="s">
        <v>8</v>
      </c>
      <c r="AT545" s="176" t="s">
        <v>76</v>
      </c>
      <c r="AU545" s="176" t="s">
        <v>8</v>
      </c>
      <c r="AY545" s="168" t="s">
        <v>245</v>
      </c>
      <c r="BK545" s="177">
        <f>SUM(BK546:BK669)</f>
        <v>0</v>
      </c>
    </row>
    <row r="546" s="2" customFormat="1" ht="24.15" customHeight="1">
      <c r="A546" s="37"/>
      <c r="B546" s="180"/>
      <c r="C546" s="181" t="s">
        <v>768</v>
      </c>
      <c r="D546" s="181" t="s">
        <v>248</v>
      </c>
      <c r="E546" s="182" t="s">
        <v>769</v>
      </c>
      <c r="F546" s="183" t="s">
        <v>770</v>
      </c>
      <c r="G546" s="184" t="s">
        <v>263</v>
      </c>
      <c r="H546" s="185">
        <v>1145.1230000000001</v>
      </c>
      <c r="I546" s="186"/>
      <c r="J546" s="187">
        <f>ROUND(I546*H546,0)</f>
        <v>0</v>
      </c>
      <c r="K546" s="183" t="s">
        <v>252</v>
      </c>
      <c r="L546" s="38"/>
      <c r="M546" s="188" t="s">
        <v>1</v>
      </c>
      <c r="N546" s="189" t="s">
        <v>43</v>
      </c>
      <c r="O546" s="76"/>
      <c r="P546" s="190">
        <f>O546*H546</f>
        <v>0</v>
      </c>
      <c r="Q546" s="190">
        <v>0</v>
      </c>
      <c r="R546" s="190">
        <f>Q546*H546</f>
        <v>0</v>
      </c>
      <c r="S546" s="190">
        <v>0</v>
      </c>
      <c r="T546" s="191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2" t="s">
        <v>253</v>
      </c>
      <c r="AT546" s="192" t="s">
        <v>248</v>
      </c>
      <c r="AU546" s="192" t="s">
        <v>87</v>
      </c>
      <c r="AY546" s="18" t="s">
        <v>245</v>
      </c>
      <c r="BE546" s="193">
        <f>IF(N546="základní",J546,0)</f>
        <v>0</v>
      </c>
      <c r="BF546" s="193">
        <f>IF(N546="snížená",J546,0)</f>
        <v>0</v>
      </c>
      <c r="BG546" s="193">
        <f>IF(N546="zákl. přenesená",J546,0)</f>
        <v>0</v>
      </c>
      <c r="BH546" s="193">
        <f>IF(N546="sníž. přenesená",J546,0)</f>
        <v>0</v>
      </c>
      <c r="BI546" s="193">
        <f>IF(N546="nulová",J546,0)</f>
        <v>0</v>
      </c>
      <c r="BJ546" s="18" t="s">
        <v>87</v>
      </c>
      <c r="BK546" s="193">
        <f>ROUND(I546*H546,0)</f>
        <v>0</v>
      </c>
      <c r="BL546" s="18" t="s">
        <v>253</v>
      </c>
      <c r="BM546" s="192" t="s">
        <v>771</v>
      </c>
    </row>
    <row r="547" s="13" customFormat="1">
      <c r="A547" s="13"/>
      <c r="B547" s="194"/>
      <c r="C547" s="13"/>
      <c r="D547" s="195" t="s">
        <v>255</v>
      </c>
      <c r="E547" s="196" t="s">
        <v>1</v>
      </c>
      <c r="F547" s="197" t="s">
        <v>772</v>
      </c>
      <c r="G547" s="13"/>
      <c r="H547" s="198">
        <v>1145.1230000000001</v>
      </c>
      <c r="I547" s="199"/>
      <c r="J547" s="13"/>
      <c r="K547" s="13"/>
      <c r="L547" s="194"/>
      <c r="M547" s="200"/>
      <c r="N547" s="201"/>
      <c r="O547" s="201"/>
      <c r="P547" s="201"/>
      <c r="Q547" s="201"/>
      <c r="R547" s="201"/>
      <c r="S547" s="201"/>
      <c r="T547" s="20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6" t="s">
        <v>255</v>
      </c>
      <c r="AU547" s="196" t="s">
        <v>87</v>
      </c>
      <c r="AV547" s="13" t="s">
        <v>87</v>
      </c>
      <c r="AW547" s="13" t="s">
        <v>33</v>
      </c>
      <c r="AX547" s="13" t="s">
        <v>77</v>
      </c>
      <c r="AY547" s="196" t="s">
        <v>245</v>
      </c>
    </row>
    <row r="548" s="14" customFormat="1">
      <c r="A548" s="14"/>
      <c r="B548" s="203"/>
      <c r="C548" s="14"/>
      <c r="D548" s="195" t="s">
        <v>255</v>
      </c>
      <c r="E548" s="204" t="s">
        <v>199</v>
      </c>
      <c r="F548" s="205" t="s">
        <v>260</v>
      </c>
      <c r="G548" s="14"/>
      <c r="H548" s="206">
        <v>1145.1230000000001</v>
      </c>
      <c r="I548" s="207"/>
      <c r="J548" s="14"/>
      <c r="K548" s="14"/>
      <c r="L548" s="203"/>
      <c r="M548" s="208"/>
      <c r="N548" s="209"/>
      <c r="O548" s="209"/>
      <c r="P548" s="209"/>
      <c r="Q548" s="209"/>
      <c r="R548" s="209"/>
      <c r="S548" s="209"/>
      <c r="T548" s="21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04" t="s">
        <v>255</v>
      </c>
      <c r="AU548" s="204" t="s">
        <v>87</v>
      </c>
      <c r="AV548" s="14" t="s">
        <v>246</v>
      </c>
      <c r="AW548" s="14" t="s">
        <v>33</v>
      </c>
      <c r="AX548" s="14" t="s">
        <v>8</v>
      </c>
      <c r="AY548" s="204" t="s">
        <v>245</v>
      </c>
    </row>
    <row r="549" s="2" customFormat="1" ht="24.15" customHeight="1">
      <c r="A549" s="37"/>
      <c r="B549" s="180"/>
      <c r="C549" s="181" t="s">
        <v>773</v>
      </c>
      <c r="D549" s="181" t="s">
        <v>248</v>
      </c>
      <c r="E549" s="182" t="s">
        <v>774</v>
      </c>
      <c r="F549" s="183" t="s">
        <v>775</v>
      </c>
      <c r="G549" s="184" t="s">
        <v>263</v>
      </c>
      <c r="H549" s="185">
        <v>68707.380000000005</v>
      </c>
      <c r="I549" s="186"/>
      <c r="J549" s="187">
        <f>ROUND(I549*H549,0)</f>
        <v>0</v>
      </c>
      <c r="K549" s="183" t="s">
        <v>252</v>
      </c>
      <c r="L549" s="38"/>
      <c r="M549" s="188" t="s">
        <v>1</v>
      </c>
      <c r="N549" s="189" t="s">
        <v>43</v>
      </c>
      <c r="O549" s="76"/>
      <c r="P549" s="190">
        <f>O549*H549</f>
        <v>0</v>
      </c>
      <c r="Q549" s="190">
        <v>0</v>
      </c>
      <c r="R549" s="190">
        <f>Q549*H549</f>
        <v>0</v>
      </c>
      <c r="S549" s="190">
        <v>0</v>
      </c>
      <c r="T549" s="191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92" t="s">
        <v>253</v>
      </c>
      <c r="AT549" s="192" t="s">
        <v>248</v>
      </c>
      <c r="AU549" s="192" t="s">
        <v>87</v>
      </c>
      <c r="AY549" s="18" t="s">
        <v>245</v>
      </c>
      <c r="BE549" s="193">
        <f>IF(N549="základní",J549,0)</f>
        <v>0</v>
      </c>
      <c r="BF549" s="193">
        <f>IF(N549="snížená",J549,0)</f>
        <v>0</v>
      </c>
      <c r="BG549" s="193">
        <f>IF(N549="zákl. přenesená",J549,0)</f>
        <v>0</v>
      </c>
      <c r="BH549" s="193">
        <f>IF(N549="sníž. přenesená",J549,0)</f>
        <v>0</v>
      </c>
      <c r="BI549" s="193">
        <f>IF(N549="nulová",J549,0)</f>
        <v>0</v>
      </c>
      <c r="BJ549" s="18" t="s">
        <v>87</v>
      </c>
      <c r="BK549" s="193">
        <f>ROUND(I549*H549,0)</f>
        <v>0</v>
      </c>
      <c r="BL549" s="18" t="s">
        <v>253</v>
      </c>
      <c r="BM549" s="192" t="s">
        <v>776</v>
      </c>
    </row>
    <row r="550" s="13" customFormat="1">
      <c r="A550" s="13"/>
      <c r="B550" s="194"/>
      <c r="C550" s="13"/>
      <c r="D550" s="195" t="s">
        <v>255</v>
      </c>
      <c r="E550" s="196" t="s">
        <v>1</v>
      </c>
      <c r="F550" s="197" t="s">
        <v>777</v>
      </c>
      <c r="G550" s="13"/>
      <c r="H550" s="198">
        <v>68707.380000000005</v>
      </c>
      <c r="I550" s="199"/>
      <c r="J550" s="13"/>
      <c r="K550" s="13"/>
      <c r="L550" s="194"/>
      <c r="M550" s="200"/>
      <c r="N550" s="201"/>
      <c r="O550" s="201"/>
      <c r="P550" s="201"/>
      <c r="Q550" s="201"/>
      <c r="R550" s="201"/>
      <c r="S550" s="201"/>
      <c r="T550" s="20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6" t="s">
        <v>255</v>
      </c>
      <c r="AU550" s="196" t="s">
        <v>87</v>
      </c>
      <c r="AV550" s="13" t="s">
        <v>87</v>
      </c>
      <c r="AW550" s="13" t="s">
        <v>33</v>
      </c>
      <c r="AX550" s="13" t="s">
        <v>8</v>
      </c>
      <c r="AY550" s="196" t="s">
        <v>245</v>
      </c>
    </row>
    <row r="551" s="2" customFormat="1" ht="24.15" customHeight="1">
      <c r="A551" s="37"/>
      <c r="B551" s="180"/>
      <c r="C551" s="181" t="s">
        <v>778</v>
      </c>
      <c r="D551" s="181" t="s">
        <v>248</v>
      </c>
      <c r="E551" s="182" t="s">
        <v>779</v>
      </c>
      <c r="F551" s="183" t="s">
        <v>780</v>
      </c>
      <c r="G551" s="184" t="s">
        <v>263</v>
      </c>
      <c r="H551" s="185">
        <v>1145.1230000000001</v>
      </c>
      <c r="I551" s="186"/>
      <c r="J551" s="187">
        <f>ROUND(I551*H551,0)</f>
        <v>0</v>
      </c>
      <c r="K551" s="183" t="s">
        <v>252</v>
      </c>
      <c r="L551" s="38"/>
      <c r="M551" s="188" t="s">
        <v>1</v>
      </c>
      <c r="N551" s="189" t="s">
        <v>43</v>
      </c>
      <c r="O551" s="76"/>
      <c r="P551" s="190">
        <f>O551*H551</f>
        <v>0</v>
      </c>
      <c r="Q551" s="190">
        <v>0</v>
      </c>
      <c r="R551" s="190">
        <f>Q551*H551</f>
        <v>0</v>
      </c>
      <c r="S551" s="190">
        <v>0</v>
      </c>
      <c r="T551" s="191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2" t="s">
        <v>253</v>
      </c>
      <c r="AT551" s="192" t="s">
        <v>248</v>
      </c>
      <c r="AU551" s="192" t="s">
        <v>87</v>
      </c>
      <c r="AY551" s="18" t="s">
        <v>245</v>
      </c>
      <c r="BE551" s="193">
        <f>IF(N551="základní",J551,0)</f>
        <v>0</v>
      </c>
      <c r="BF551" s="193">
        <f>IF(N551="snížená",J551,0)</f>
        <v>0</v>
      </c>
      <c r="BG551" s="193">
        <f>IF(N551="zákl. přenesená",J551,0)</f>
        <v>0</v>
      </c>
      <c r="BH551" s="193">
        <f>IF(N551="sníž. přenesená",J551,0)</f>
        <v>0</v>
      </c>
      <c r="BI551" s="193">
        <f>IF(N551="nulová",J551,0)</f>
        <v>0</v>
      </c>
      <c r="BJ551" s="18" t="s">
        <v>87</v>
      </c>
      <c r="BK551" s="193">
        <f>ROUND(I551*H551,0)</f>
        <v>0</v>
      </c>
      <c r="BL551" s="18" t="s">
        <v>253</v>
      </c>
      <c r="BM551" s="192" t="s">
        <v>781</v>
      </c>
    </row>
    <row r="552" s="13" customFormat="1">
      <c r="A552" s="13"/>
      <c r="B552" s="194"/>
      <c r="C552" s="13"/>
      <c r="D552" s="195" t="s">
        <v>255</v>
      </c>
      <c r="E552" s="196" t="s">
        <v>1</v>
      </c>
      <c r="F552" s="197" t="s">
        <v>199</v>
      </c>
      <c r="G552" s="13"/>
      <c r="H552" s="198">
        <v>1145.1230000000001</v>
      </c>
      <c r="I552" s="199"/>
      <c r="J552" s="13"/>
      <c r="K552" s="13"/>
      <c r="L552" s="194"/>
      <c r="M552" s="200"/>
      <c r="N552" s="201"/>
      <c r="O552" s="201"/>
      <c r="P552" s="201"/>
      <c r="Q552" s="201"/>
      <c r="R552" s="201"/>
      <c r="S552" s="201"/>
      <c r="T552" s="20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96" t="s">
        <v>255</v>
      </c>
      <c r="AU552" s="196" t="s">
        <v>87</v>
      </c>
      <c r="AV552" s="13" t="s">
        <v>87</v>
      </c>
      <c r="AW552" s="13" t="s">
        <v>33</v>
      </c>
      <c r="AX552" s="13" t="s">
        <v>8</v>
      </c>
      <c r="AY552" s="196" t="s">
        <v>245</v>
      </c>
    </row>
    <row r="553" s="2" customFormat="1" ht="24.15" customHeight="1">
      <c r="A553" s="37"/>
      <c r="B553" s="180"/>
      <c r="C553" s="181" t="s">
        <v>782</v>
      </c>
      <c r="D553" s="181" t="s">
        <v>248</v>
      </c>
      <c r="E553" s="182" t="s">
        <v>783</v>
      </c>
      <c r="F553" s="183" t="s">
        <v>784</v>
      </c>
      <c r="G553" s="184" t="s">
        <v>263</v>
      </c>
      <c r="H553" s="185">
        <v>614.97000000000003</v>
      </c>
      <c r="I553" s="186"/>
      <c r="J553" s="187">
        <f>ROUND(I553*H553,0)</f>
        <v>0</v>
      </c>
      <c r="K553" s="183" t="s">
        <v>252</v>
      </c>
      <c r="L553" s="38"/>
      <c r="M553" s="188" t="s">
        <v>1</v>
      </c>
      <c r="N553" s="189" t="s">
        <v>43</v>
      </c>
      <c r="O553" s="76"/>
      <c r="P553" s="190">
        <f>O553*H553</f>
        <v>0</v>
      </c>
      <c r="Q553" s="190">
        <v>0.00012999999999999999</v>
      </c>
      <c r="R553" s="190">
        <f>Q553*H553</f>
        <v>0.079946099999999992</v>
      </c>
      <c r="S553" s="190">
        <v>0</v>
      </c>
      <c r="T553" s="191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2" t="s">
        <v>253</v>
      </c>
      <c r="AT553" s="192" t="s">
        <v>248</v>
      </c>
      <c r="AU553" s="192" t="s">
        <v>87</v>
      </c>
      <c r="AY553" s="18" t="s">
        <v>245</v>
      </c>
      <c r="BE553" s="193">
        <f>IF(N553="základní",J553,0)</f>
        <v>0</v>
      </c>
      <c r="BF553" s="193">
        <f>IF(N553="snížená",J553,0)</f>
        <v>0</v>
      </c>
      <c r="BG553" s="193">
        <f>IF(N553="zákl. přenesená",J553,0)</f>
        <v>0</v>
      </c>
      <c r="BH553" s="193">
        <f>IF(N553="sníž. přenesená",J553,0)</f>
        <v>0</v>
      </c>
      <c r="BI553" s="193">
        <f>IF(N553="nulová",J553,0)</f>
        <v>0</v>
      </c>
      <c r="BJ553" s="18" t="s">
        <v>87</v>
      </c>
      <c r="BK553" s="193">
        <f>ROUND(I553*H553,0)</f>
        <v>0</v>
      </c>
      <c r="BL553" s="18" t="s">
        <v>253</v>
      </c>
      <c r="BM553" s="192" t="s">
        <v>785</v>
      </c>
    </row>
    <row r="554" s="13" customFormat="1">
      <c r="A554" s="13"/>
      <c r="B554" s="194"/>
      <c r="C554" s="13"/>
      <c r="D554" s="195" t="s">
        <v>255</v>
      </c>
      <c r="E554" s="196" t="s">
        <v>1</v>
      </c>
      <c r="F554" s="197" t="s">
        <v>786</v>
      </c>
      <c r="G554" s="13"/>
      <c r="H554" s="198">
        <v>26.190000000000001</v>
      </c>
      <c r="I554" s="199"/>
      <c r="J554" s="13"/>
      <c r="K554" s="13"/>
      <c r="L554" s="194"/>
      <c r="M554" s="200"/>
      <c r="N554" s="201"/>
      <c r="O554" s="201"/>
      <c r="P554" s="201"/>
      <c r="Q554" s="201"/>
      <c r="R554" s="201"/>
      <c r="S554" s="201"/>
      <c r="T554" s="20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96" t="s">
        <v>255</v>
      </c>
      <c r="AU554" s="196" t="s">
        <v>87</v>
      </c>
      <c r="AV554" s="13" t="s">
        <v>87</v>
      </c>
      <c r="AW554" s="13" t="s">
        <v>33</v>
      </c>
      <c r="AX554" s="13" t="s">
        <v>77</v>
      </c>
      <c r="AY554" s="196" t="s">
        <v>245</v>
      </c>
    </row>
    <row r="555" s="14" customFormat="1">
      <c r="A555" s="14"/>
      <c r="B555" s="203"/>
      <c r="C555" s="14"/>
      <c r="D555" s="195" t="s">
        <v>255</v>
      </c>
      <c r="E555" s="204" t="s">
        <v>1</v>
      </c>
      <c r="F555" s="205" t="s">
        <v>787</v>
      </c>
      <c r="G555" s="14"/>
      <c r="H555" s="206">
        <v>26.190000000000001</v>
      </c>
      <c r="I555" s="207"/>
      <c r="J555" s="14"/>
      <c r="K555" s="14"/>
      <c r="L555" s="203"/>
      <c r="M555" s="208"/>
      <c r="N555" s="209"/>
      <c r="O555" s="209"/>
      <c r="P555" s="209"/>
      <c r="Q555" s="209"/>
      <c r="R555" s="209"/>
      <c r="S555" s="209"/>
      <c r="T555" s="21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04" t="s">
        <v>255</v>
      </c>
      <c r="AU555" s="204" t="s">
        <v>87</v>
      </c>
      <c r="AV555" s="14" t="s">
        <v>246</v>
      </c>
      <c r="AW555" s="14" t="s">
        <v>33</v>
      </c>
      <c r="AX555" s="14" t="s">
        <v>77</v>
      </c>
      <c r="AY555" s="204" t="s">
        <v>245</v>
      </c>
    </row>
    <row r="556" s="13" customFormat="1">
      <c r="A556" s="13"/>
      <c r="B556" s="194"/>
      <c r="C556" s="13"/>
      <c r="D556" s="195" t="s">
        <v>255</v>
      </c>
      <c r="E556" s="196" t="s">
        <v>1</v>
      </c>
      <c r="F556" s="197" t="s">
        <v>416</v>
      </c>
      <c r="G556" s="13"/>
      <c r="H556" s="198">
        <v>252.78999999999999</v>
      </c>
      <c r="I556" s="199"/>
      <c r="J556" s="13"/>
      <c r="K556" s="13"/>
      <c r="L556" s="194"/>
      <c r="M556" s="200"/>
      <c r="N556" s="201"/>
      <c r="O556" s="201"/>
      <c r="P556" s="201"/>
      <c r="Q556" s="201"/>
      <c r="R556" s="201"/>
      <c r="S556" s="201"/>
      <c r="T556" s="20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6" t="s">
        <v>255</v>
      </c>
      <c r="AU556" s="196" t="s">
        <v>87</v>
      </c>
      <c r="AV556" s="13" t="s">
        <v>87</v>
      </c>
      <c r="AW556" s="13" t="s">
        <v>33</v>
      </c>
      <c r="AX556" s="13" t="s">
        <v>77</v>
      </c>
      <c r="AY556" s="196" t="s">
        <v>245</v>
      </c>
    </row>
    <row r="557" s="13" customFormat="1">
      <c r="A557" s="13"/>
      <c r="B557" s="194"/>
      <c r="C557" s="13"/>
      <c r="D557" s="195" t="s">
        <v>255</v>
      </c>
      <c r="E557" s="196" t="s">
        <v>1</v>
      </c>
      <c r="F557" s="197" t="s">
        <v>788</v>
      </c>
      <c r="G557" s="13"/>
      <c r="H557" s="198">
        <v>38.810000000000002</v>
      </c>
      <c r="I557" s="199"/>
      <c r="J557" s="13"/>
      <c r="K557" s="13"/>
      <c r="L557" s="194"/>
      <c r="M557" s="200"/>
      <c r="N557" s="201"/>
      <c r="O557" s="201"/>
      <c r="P557" s="201"/>
      <c r="Q557" s="201"/>
      <c r="R557" s="201"/>
      <c r="S557" s="201"/>
      <c r="T557" s="20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96" t="s">
        <v>255</v>
      </c>
      <c r="AU557" s="196" t="s">
        <v>87</v>
      </c>
      <c r="AV557" s="13" t="s">
        <v>87</v>
      </c>
      <c r="AW557" s="13" t="s">
        <v>33</v>
      </c>
      <c r="AX557" s="13" t="s">
        <v>77</v>
      </c>
      <c r="AY557" s="196" t="s">
        <v>245</v>
      </c>
    </row>
    <row r="558" s="14" customFormat="1">
      <c r="A558" s="14"/>
      <c r="B558" s="203"/>
      <c r="C558" s="14"/>
      <c r="D558" s="195" t="s">
        <v>255</v>
      </c>
      <c r="E558" s="204" t="s">
        <v>1</v>
      </c>
      <c r="F558" s="205" t="s">
        <v>789</v>
      </c>
      <c r="G558" s="14"/>
      <c r="H558" s="206">
        <v>291.60000000000002</v>
      </c>
      <c r="I558" s="207"/>
      <c r="J558" s="14"/>
      <c r="K558" s="14"/>
      <c r="L558" s="203"/>
      <c r="M558" s="208"/>
      <c r="N558" s="209"/>
      <c r="O558" s="209"/>
      <c r="P558" s="209"/>
      <c r="Q558" s="209"/>
      <c r="R558" s="209"/>
      <c r="S558" s="209"/>
      <c r="T558" s="21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04" t="s">
        <v>255</v>
      </c>
      <c r="AU558" s="204" t="s">
        <v>87</v>
      </c>
      <c r="AV558" s="14" t="s">
        <v>246</v>
      </c>
      <c r="AW558" s="14" t="s">
        <v>33</v>
      </c>
      <c r="AX558" s="14" t="s">
        <v>77</v>
      </c>
      <c r="AY558" s="204" t="s">
        <v>245</v>
      </c>
    </row>
    <row r="559" s="13" customFormat="1">
      <c r="A559" s="13"/>
      <c r="B559" s="194"/>
      <c r="C559" s="13"/>
      <c r="D559" s="195" t="s">
        <v>255</v>
      </c>
      <c r="E559" s="196" t="s">
        <v>1</v>
      </c>
      <c r="F559" s="197" t="s">
        <v>406</v>
      </c>
      <c r="G559" s="13"/>
      <c r="H559" s="198">
        <v>258.37</v>
      </c>
      <c r="I559" s="199"/>
      <c r="J559" s="13"/>
      <c r="K559" s="13"/>
      <c r="L559" s="194"/>
      <c r="M559" s="200"/>
      <c r="N559" s="201"/>
      <c r="O559" s="201"/>
      <c r="P559" s="201"/>
      <c r="Q559" s="201"/>
      <c r="R559" s="201"/>
      <c r="S559" s="201"/>
      <c r="T559" s="20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6" t="s">
        <v>255</v>
      </c>
      <c r="AU559" s="196" t="s">
        <v>87</v>
      </c>
      <c r="AV559" s="13" t="s">
        <v>87</v>
      </c>
      <c r="AW559" s="13" t="s">
        <v>33</v>
      </c>
      <c r="AX559" s="13" t="s">
        <v>77</v>
      </c>
      <c r="AY559" s="196" t="s">
        <v>245</v>
      </c>
    </row>
    <row r="560" s="13" customFormat="1">
      <c r="A560" s="13"/>
      <c r="B560" s="194"/>
      <c r="C560" s="13"/>
      <c r="D560" s="195" t="s">
        <v>255</v>
      </c>
      <c r="E560" s="196" t="s">
        <v>1</v>
      </c>
      <c r="F560" s="197" t="s">
        <v>788</v>
      </c>
      <c r="G560" s="13"/>
      <c r="H560" s="198">
        <v>38.810000000000002</v>
      </c>
      <c r="I560" s="199"/>
      <c r="J560" s="13"/>
      <c r="K560" s="13"/>
      <c r="L560" s="194"/>
      <c r="M560" s="200"/>
      <c r="N560" s="201"/>
      <c r="O560" s="201"/>
      <c r="P560" s="201"/>
      <c r="Q560" s="201"/>
      <c r="R560" s="201"/>
      <c r="S560" s="201"/>
      <c r="T560" s="20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96" t="s">
        <v>255</v>
      </c>
      <c r="AU560" s="196" t="s">
        <v>87</v>
      </c>
      <c r="AV560" s="13" t="s">
        <v>87</v>
      </c>
      <c r="AW560" s="13" t="s">
        <v>33</v>
      </c>
      <c r="AX560" s="13" t="s">
        <v>77</v>
      </c>
      <c r="AY560" s="196" t="s">
        <v>245</v>
      </c>
    </row>
    <row r="561" s="14" customFormat="1">
      <c r="A561" s="14"/>
      <c r="B561" s="203"/>
      <c r="C561" s="14"/>
      <c r="D561" s="195" t="s">
        <v>255</v>
      </c>
      <c r="E561" s="204" t="s">
        <v>1</v>
      </c>
      <c r="F561" s="205" t="s">
        <v>790</v>
      </c>
      <c r="G561" s="14"/>
      <c r="H561" s="206">
        <v>297.18000000000001</v>
      </c>
      <c r="I561" s="207"/>
      <c r="J561" s="14"/>
      <c r="K561" s="14"/>
      <c r="L561" s="203"/>
      <c r="M561" s="208"/>
      <c r="N561" s="209"/>
      <c r="O561" s="209"/>
      <c r="P561" s="209"/>
      <c r="Q561" s="209"/>
      <c r="R561" s="209"/>
      <c r="S561" s="209"/>
      <c r="T561" s="21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04" t="s">
        <v>255</v>
      </c>
      <c r="AU561" s="204" t="s">
        <v>87</v>
      </c>
      <c r="AV561" s="14" t="s">
        <v>246</v>
      </c>
      <c r="AW561" s="14" t="s">
        <v>33</v>
      </c>
      <c r="AX561" s="14" t="s">
        <v>77</v>
      </c>
      <c r="AY561" s="204" t="s">
        <v>245</v>
      </c>
    </row>
    <row r="562" s="15" customFormat="1">
      <c r="A562" s="15"/>
      <c r="B562" s="211"/>
      <c r="C562" s="15"/>
      <c r="D562" s="195" t="s">
        <v>255</v>
      </c>
      <c r="E562" s="212" t="s">
        <v>1</v>
      </c>
      <c r="F562" s="213" t="s">
        <v>272</v>
      </c>
      <c r="G562" s="15"/>
      <c r="H562" s="214">
        <v>614.97000000000003</v>
      </c>
      <c r="I562" s="215"/>
      <c r="J562" s="15"/>
      <c r="K562" s="15"/>
      <c r="L562" s="211"/>
      <c r="M562" s="216"/>
      <c r="N562" s="217"/>
      <c r="O562" s="217"/>
      <c r="P562" s="217"/>
      <c r="Q562" s="217"/>
      <c r="R562" s="217"/>
      <c r="S562" s="217"/>
      <c r="T562" s="218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12" t="s">
        <v>255</v>
      </c>
      <c r="AU562" s="212" t="s">
        <v>87</v>
      </c>
      <c r="AV562" s="15" t="s">
        <v>253</v>
      </c>
      <c r="AW562" s="15" t="s">
        <v>33</v>
      </c>
      <c r="AX562" s="15" t="s">
        <v>8</v>
      </c>
      <c r="AY562" s="212" t="s">
        <v>245</v>
      </c>
    </row>
    <row r="563" s="2" customFormat="1" ht="24.15" customHeight="1">
      <c r="A563" s="37"/>
      <c r="B563" s="180"/>
      <c r="C563" s="181" t="s">
        <v>791</v>
      </c>
      <c r="D563" s="181" t="s">
        <v>248</v>
      </c>
      <c r="E563" s="182" t="s">
        <v>792</v>
      </c>
      <c r="F563" s="183" t="s">
        <v>793</v>
      </c>
      <c r="G563" s="184" t="s">
        <v>263</v>
      </c>
      <c r="H563" s="185">
        <v>1159.443</v>
      </c>
      <c r="I563" s="186"/>
      <c r="J563" s="187">
        <f>ROUND(I563*H563,0)</f>
        <v>0</v>
      </c>
      <c r="K563" s="183" t="s">
        <v>252</v>
      </c>
      <c r="L563" s="38"/>
      <c r="M563" s="188" t="s">
        <v>1</v>
      </c>
      <c r="N563" s="189" t="s">
        <v>43</v>
      </c>
      <c r="O563" s="76"/>
      <c r="P563" s="190">
        <f>O563*H563</f>
        <v>0</v>
      </c>
      <c r="Q563" s="190">
        <v>3.9499999999999998E-05</v>
      </c>
      <c r="R563" s="190">
        <f>Q563*H563</f>
        <v>0.045797998499999999</v>
      </c>
      <c r="S563" s="190">
        <v>0</v>
      </c>
      <c r="T563" s="191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2" t="s">
        <v>253</v>
      </c>
      <c r="AT563" s="192" t="s">
        <v>248</v>
      </c>
      <c r="AU563" s="192" t="s">
        <v>87</v>
      </c>
      <c r="AY563" s="18" t="s">
        <v>245</v>
      </c>
      <c r="BE563" s="193">
        <f>IF(N563="základní",J563,0)</f>
        <v>0</v>
      </c>
      <c r="BF563" s="193">
        <f>IF(N563="snížená",J563,0)</f>
        <v>0</v>
      </c>
      <c r="BG563" s="193">
        <f>IF(N563="zákl. přenesená",J563,0)</f>
        <v>0</v>
      </c>
      <c r="BH563" s="193">
        <f>IF(N563="sníž. přenesená",J563,0)</f>
        <v>0</v>
      </c>
      <c r="BI563" s="193">
        <f>IF(N563="nulová",J563,0)</f>
        <v>0</v>
      </c>
      <c r="BJ563" s="18" t="s">
        <v>87</v>
      </c>
      <c r="BK563" s="193">
        <f>ROUND(I563*H563,0)</f>
        <v>0</v>
      </c>
      <c r="BL563" s="18" t="s">
        <v>253</v>
      </c>
      <c r="BM563" s="192" t="s">
        <v>794</v>
      </c>
    </row>
    <row r="564" s="13" customFormat="1">
      <c r="A564" s="13"/>
      <c r="B564" s="194"/>
      <c r="C564" s="13"/>
      <c r="D564" s="195" t="s">
        <v>255</v>
      </c>
      <c r="E564" s="196" t="s">
        <v>1</v>
      </c>
      <c r="F564" s="197" t="s">
        <v>795</v>
      </c>
      <c r="G564" s="13"/>
      <c r="H564" s="198">
        <v>296.69099999999997</v>
      </c>
      <c r="I564" s="199"/>
      <c r="J564" s="13"/>
      <c r="K564" s="13"/>
      <c r="L564" s="194"/>
      <c r="M564" s="200"/>
      <c r="N564" s="201"/>
      <c r="O564" s="201"/>
      <c r="P564" s="201"/>
      <c r="Q564" s="201"/>
      <c r="R564" s="201"/>
      <c r="S564" s="201"/>
      <c r="T564" s="20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96" t="s">
        <v>255</v>
      </c>
      <c r="AU564" s="196" t="s">
        <v>87</v>
      </c>
      <c r="AV564" s="13" t="s">
        <v>87</v>
      </c>
      <c r="AW564" s="13" t="s">
        <v>33</v>
      </c>
      <c r="AX564" s="13" t="s">
        <v>77</v>
      </c>
      <c r="AY564" s="196" t="s">
        <v>245</v>
      </c>
    </row>
    <row r="565" s="13" customFormat="1">
      <c r="A565" s="13"/>
      <c r="B565" s="194"/>
      <c r="C565" s="13"/>
      <c r="D565" s="195" t="s">
        <v>255</v>
      </c>
      <c r="E565" s="196" t="s">
        <v>1</v>
      </c>
      <c r="F565" s="197" t="s">
        <v>796</v>
      </c>
      <c r="G565" s="13"/>
      <c r="H565" s="198">
        <v>-1.841</v>
      </c>
      <c r="I565" s="199"/>
      <c r="J565" s="13"/>
      <c r="K565" s="13"/>
      <c r="L565" s="194"/>
      <c r="M565" s="200"/>
      <c r="N565" s="201"/>
      <c r="O565" s="201"/>
      <c r="P565" s="201"/>
      <c r="Q565" s="201"/>
      <c r="R565" s="201"/>
      <c r="S565" s="201"/>
      <c r="T565" s="20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96" t="s">
        <v>255</v>
      </c>
      <c r="AU565" s="196" t="s">
        <v>87</v>
      </c>
      <c r="AV565" s="13" t="s">
        <v>87</v>
      </c>
      <c r="AW565" s="13" t="s">
        <v>33</v>
      </c>
      <c r="AX565" s="13" t="s">
        <v>77</v>
      </c>
      <c r="AY565" s="196" t="s">
        <v>245</v>
      </c>
    </row>
    <row r="566" s="13" customFormat="1">
      <c r="A566" s="13"/>
      <c r="B566" s="194"/>
      <c r="C566" s="13"/>
      <c r="D566" s="195" t="s">
        <v>255</v>
      </c>
      <c r="E566" s="196" t="s">
        <v>1</v>
      </c>
      <c r="F566" s="197" t="s">
        <v>797</v>
      </c>
      <c r="G566" s="13"/>
      <c r="H566" s="198">
        <v>9.7949999999999999</v>
      </c>
      <c r="I566" s="199"/>
      <c r="J566" s="13"/>
      <c r="K566" s="13"/>
      <c r="L566" s="194"/>
      <c r="M566" s="200"/>
      <c r="N566" s="201"/>
      <c r="O566" s="201"/>
      <c r="P566" s="201"/>
      <c r="Q566" s="201"/>
      <c r="R566" s="201"/>
      <c r="S566" s="201"/>
      <c r="T566" s="20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6" t="s">
        <v>255</v>
      </c>
      <c r="AU566" s="196" t="s">
        <v>87</v>
      </c>
      <c r="AV566" s="13" t="s">
        <v>87</v>
      </c>
      <c r="AW566" s="13" t="s">
        <v>33</v>
      </c>
      <c r="AX566" s="13" t="s">
        <v>77</v>
      </c>
      <c r="AY566" s="196" t="s">
        <v>245</v>
      </c>
    </row>
    <row r="567" s="13" customFormat="1">
      <c r="A567" s="13"/>
      <c r="B567" s="194"/>
      <c r="C567" s="13"/>
      <c r="D567" s="195" t="s">
        <v>255</v>
      </c>
      <c r="E567" s="196" t="s">
        <v>1</v>
      </c>
      <c r="F567" s="197" t="s">
        <v>798</v>
      </c>
      <c r="G567" s="13"/>
      <c r="H567" s="198">
        <v>81.835999999999999</v>
      </c>
      <c r="I567" s="199"/>
      <c r="J567" s="13"/>
      <c r="K567" s="13"/>
      <c r="L567" s="194"/>
      <c r="M567" s="200"/>
      <c r="N567" s="201"/>
      <c r="O567" s="201"/>
      <c r="P567" s="201"/>
      <c r="Q567" s="201"/>
      <c r="R567" s="201"/>
      <c r="S567" s="201"/>
      <c r="T567" s="20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6" t="s">
        <v>255</v>
      </c>
      <c r="AU567" s="196" t="s">
        <v>87</v>
      </c>
      <c r="AV567" s="13" t="s">
        <v>87</v>
      </c>
      <c r="AW567" s="13" t="s">
        <v>33</v>
      </c>
      <c r="AX567" s="13" t="s">
        <v>77</v>
      </c>
      <c r="AY567" s="196" t="s">
        <v>245</v>
      </c>
    </row>
    <row r="568" s="14" customFormat="1">
      <c r="A568" s="14"/>
      <c r="B568" s="203"/>
      <c r="C568" s="14"/>
      <c r="D568" s="195" t="s">
        <v>255</v>
      </c>
      <c r="E568" s="204" t="s">
        <v>1</v>
      </c>
      <c r="F568" s="205" t="s">
        <v>799</v>
      </c>
      <c r="G568" s="14"/>
      <c r="H568" s="206">
        <v>386.48099999999999</v>
      </c>
      <c r="I568" s="207"/>
      <c r="J568" s="14"/>
      <c r="K568" s="14"/>
      <c r="L568" s="203"/>
      <c r="M568" s="208"/>
      <c r="N568" s="209"/>
      <c r="O568" s="209"/>
      <c r="P568" s="209"/>
      <c r="Q568" s="209"/>
      <c r="R568" s="209"/>
      <c r="S568" s="209"/>
      <c r="T568" s="21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04" t="s">
        <v>255</v>
      </c>
      <c r="AU568" s="204" t="s">
        <v>87</v>
      </c>
      <c r="AV568" s="14" t="s">
        <v>246</v>
      </c>
      <c r="AW568" s="14" t="s">
        <v>33</v>
      </c>
      <c r="AX568" s="14" t="s">
        <v>77</v>
      </c>
      <c r="AY568" s="204" t="s">
        <v>245</v>
      </c>
    </row>
    <row r="569" s="13" customFormat="1">
      <c r="A569" s="13"/>
      <c r="B569" s="194"/>
      <c r="C569" s="13"/>
      <c r="D569" s="195" t="s">
        <v>255</v>
      </c>
      <c r="E569" s="196" t="s">
        <v>1</v>
      </c>
      <c r="F569" s="197" t="s">
        <v>795</v>
      </c>
      <c r="G569" s="13"/>
      <c r="H569" s="198">
        <v>296.69099999999997</v>
      </c>
      <c r="I569" s="199"/>
      <c r="J569" s="13"/>
      <c r="K569" s="13"/>
      <c r="L569" s="194"/>
      <c r="M569" s="200"/>
      <c r="N569" s="201"/>
      <c r="O569" s="201"/>
      <c r="P569" s="201"/>
      <c r="Q569" s="201"/>
      <c r="R569" s="201"/>
      <c r="S569" s="201"/>
      <c r="T569" s="20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6" t="s">
        <v>255</v>
      </c>
      <c r="AU569" s="196" t="s">
        <v>87</v>
      </c>
      <c r="AV569" s="13" t="s">
        <v>87</v>
      </c>
      <c r="AW569" s="13" t="s">
        <v>33</v>
      </c>
      <c r="AX569" s="13" t="s">
        <v>77</v>
      </c>
      <c r="AY569" s="196" t="s">
        <v>245</v>
      </c>
    </row>
    <row r="570" s="13" customFormat="1">
      <c r="A570" s="13"/>
      <c r="B570" s="194"/>
      <c r="C570" s="13"/>
      <c r="D570" s="195" t="s">
        <v>255</v>
      </c>
      <c r="E570" s="196" t="s">
        <v>1</v>
      </c>
      <c r="F570" s="197" t="s">
        <v>796</v>
      </c>
      <c r="G570" s="13"/>
      <c r="H570" s="198">
        <v>-1.841</v>
      </c>
      <c r="I570" s="199"/>
      <c r="J570" s="13"/>
      <c r="K570" s="13"/>
      <c r="L570" s="194"/>
      <c r="M570" s="200"/>
      <c r="N570" s="201"/>
      <c r="O570" s="201"/>
      <c r="P570" s="201"/>
      <c r="Q570" s="201"/>
      <c r="R570" s="201"/>
      <c r="S570" s="201"/>
      <c r="T570" s="20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96" t="s">
        <v>255</v>
      </c>
      <c r="AU570" s="196" t="s">
        <v>87</v>
      </c>
      <c r="AV570" s="13" t="s">
        <v>87</v>
      </c>
      <c r="AW570" s="13" t="s">
        <v>33</v>
      </c>
      <c r="AX570" s="13" t="s">
        <v>77</v>
      </c>
      <c r="AY570" s="196" t="s">
        <v>245</v>
      </c>
    </row>
    <row r="571" s="13" customFormat="1">
      <c r="A571" s="13"/>
      <c r="B571" s="194"/>
      <c r="C571" s="13"/>
      <c r="D571" s="195" t="s">
        <v>255</v>
      </c>
      <c r="E571" s="196" t="s">
        <v>1</v>
      </c>
      <c r="F571" s="197" t="s">
        <v>797</v>
      </c>
      <c r="G571" s="13"/>
      <c r="H571" s="198">
        <v>9.7949999999999999</v>
      </c>
      <c r="I571" s="199"/>
      <c r="J571" s="13"/>
      <c r="K571" s="13"/>
      <c r="L571" s="194"/>
      <c r="M571" s="200"/>
      <c r="N571" s="201"/>
      <c r="O571" s="201"/>
      <c r="P571" s="201"/>
      <c r="Q571" s="201"/>
      <c r="R571" s="201"/>
      <c r="S571" s="201"/>
      <c r="T571" s="20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6" t="s">
        <v>255</v>
      </c>
      <c r="AU571" s="196" t="s">
        <v>87</v>
      </c>
      <c r="AV571" s="13" t="s">
        <v>87</v>
      </c>
      <c r="AW571" s="13" t="s">
        <v>33</v>
      </c>
      <c r="AX571" s="13" t="s">
        <v>77</v>
      </c>
      <c r="AY571" s="196" t="s">
        <v>245</v>
      </c>
    </row>
    <row r="572" s="13" customFormat="1">
      <c r="A572" s="13"/>
      <c r="B572" s="194"/>
      <c r="C572" s="13"/>
      <c r="D572" s="195" t="s">
        <v>255</v>
      </c>
      <c r="E572" s="196" t="s">
        <v>1</v>
      </c>
      <c r="F572" s="197" t="s">
        <v>798</v>
      </c>
      <c r="G572" s="13"/>
      <c r="H572" s="198">
        <v>81.835999999999999</v>
      </c>
      <c r="I572" s="199"/>
      <c r="J572" s="13"/>
      <c r="K572" s="13"/>
      <c r="L572" s="194"/>
      <c r="M572" s="200"/>
      <c r="N572" s="201"/>
      <c r="O572" s="201"/>
      <c r="P572" s="201"/>
      <c r="Q572" s="201"/>
      <c r="R572" s="201"/>
      <c r="S572" s="201"/>
      <c r="T572" s="20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96" t="s">
        <v>255</v>
      </c>
      <c r="AU572" s="196" t="s">
        <v>87</v>
      </c>
      <c r="AV572" s="13" t="s">
        <v>87</v>
      </c>
      <c r="AW572" s="13" t="s">
        <v>33</v>
      </c>
      <c r="AX572" s="13" t="s">
        <v>77</v>
      </c>
      <c r="AY572" s="196" t="s">
        <v>245</v>
      </c>
    </row>
    <row r="573" s="14" customFormat="1">
      <c r="A573" s="14"/>
      <c r="B573" s="203"/>
      <c r="C573" s="14"/>
      <c r="D573" s="195" t="s">
        <v>255</v>
      </c>
      <c r="E573" s="204" t="s">
        <v>1</v>
      </c>
      <c r="F573" s="205" t="s">
        <v>800</v>
      </c>
      <c r="G573" s="14"/>
      <c r="H573" s="206">
        <v>386.48099999999999</v>
      </c>
      <c r="I573" s="207"/>
      <c r="J573" s="14"/>
      <c r="K573" s="14"/>
      <c r="L573" s="203"/>
      <c r="M573" s="208"/>
      <c r="N573" s="209"/>
      <c r="O573" s="209"/>
      <c r="P573" s="209"/>
      <c r="Q573" s="209"/>
      <c r="R573" s="209"/>
      <c r="S573" s="209"/>
      <c r="T573" s="21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04" t="s">
        <v>255</v>
      </c>
      <c r="AU573" s="204" t="s">
        <v>87</v>
      </c>
      <c r="AV573" s="14" t="s">
        <v>246</v>
      </c>
      <c r="AW573" s="14" t="s">
        <v>33</v>
      </c>
      <c r="AX573" s="14" t="s">
        <v>77</v>
      </c>
      <c r="AY573" s="204" t="s">
        <v>245</v>
      </c>
    </row>
    <row r="574" s="13" customFormat="1">
      <c r="A574" s="13"/>
      <c r="B574" s="194"/>
      <c r="C574" s="13"/>
      <c r="D574" s="195" t="s">
        <v>255</v>
      </c>
      <c r="E574" s="196" t="s">
        <v>1</v>
      </c>
      <c r="F574" s="197" t="s">
        <v>795</v>
      </c>
      <c r="G574" s="13"/>
      <c r="H574" s="198">
        <v>296.69099999999997</v>
      </c>
      <c r="I574" s="199"/>
      <c r="J574" s="13"/>
      <c r="K574" s="13"/>
      <c r="L574" s="194"/>
      <c r="M574" s="200"/>
      <c r="N574" s="201"/>
      <c r="O574" s="201"/>
      <c r="P574" s="201"/>
      <c r="Q574" s="201"/>
      <c r="R574" s="201"/>
      <c r="S574" s="201"/>
      <c r="T574" s="20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6" t="s">
        <v>255</v>
      </c>
      <c r="AU574" s="196" t="s">
        <v>87</v>
      </c>
      <c r="AV574" s="13" t="s">
        <v>87</v>
      </c>
      <c r="AW574" s="13" t="s">
        <v>33</v>
      </c>
      <c r="AX574" s="13" t="s">
        <v>77</v>
      </c>
      <c r="AY574" s="196" t="s">
        <v>245</v>
      </c>
    </row>
    <row r="575" s="13" customFormat="1">
      <c r="A575" s="13"/>
      <c r="B575" s="194"/>
      <c r="C575" s="13"/>
      <c r="D575" s="195" t="s">
        <v>255</v>
      </c>
      <c r="E575" s="196" t="s">
        <v>1</v>
      </c>
      <c r="F575" s="197" t="s">
        <v>796</v>
      </c>
      <c r="G575" s="13"/>
      <c r="H575" s="198">
        <v>-1.841</v>
      </c>
      <c r="I575" s="199"/>
      <c r="J575" s="13"/>
      <c r="K575" s="13"/>
      <c r="L575" s="194"/>
      <c r="M575" s="200"/>
      <c r="N575" s="201"/>
      <c r="O575" s="201"/>
      <c r="P575" s="201"/>
      <c r="Q575" s="201"/>
      <c r="R575" s="201"/>
      <c r="S575" s="201"/>
      <c r="T575" s="20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6" t="s">
        <v>255</v>
      </c>
      <c r="AU575" s="196" t="s">
        <v>87</v>
      </c>
      <c r="AV575" s="13" t="s">
        <v>87</v>
      </c>
      <c r="AW575" s="13" t="s">
        <v>33</v>
      </c>
      <c r="AX575" s="13" t="s">
        <v>77</v>
      </c>
      <c r="AY575" s="196" t="s">
        <v>245</v>
      </c>
    </row>
    <row r="576" s="13" customFormat="1">
      <c r="A576" s="13"/>
      <c r="B576" s="194"/>
      <c r="C576" s="13"/>
      <c r="D576" s="195" t="s">
        <v>255</v>
      </c>
      <c r="E576" s="196" t="s">
        <v>1</v>
      </c>
      <c r="F576" s="197" t="s">
        <v>797</v>
      </c>
      <c r="G576" s="13"/>
      <c r="H576" s="198">
        <v>9.7949999999999999</v>
      </c>
      <c r="I576" s="199"/>
      <c r="J576" s="13"/>
      <c r="K576" s="13"/>
      <c r="L576" s="194"/>
      <c r="M576" s="200"/>
      <c r="N576" s="201"/>
      <c r="O576" s="201"/>
      <c r="P576" s="201"/>
      <c r="Q576" s="201"/>
      <c r="R576" s="201"/>
      <c r="S576" s="201"/>
      <c r="T576" s="20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96" t="s">
        <v>255</v>
      </c>
      <c r="AU576" s="196" t="s">
        <v>87</v>
      </c>
      <c r="AV576" s="13" t="s">
        <v>87</v>
      </c>
      <c r="AW576" s="13" t="s">
        <v>33</v>
      </c>
      <c r="AX576" s="13" t="s">
        <v>77</v>
      </c>
      <c r="AY576" s="196" t="s">
        <v>245</v>
      </c>
    </row>
    <row r="577" s="13" customFormat="1">
      <c r="A577" s="13"/>
      <c r="B577" s="194"/>
      <c r="C577" s="13"/>
      <c r="D577" s="195" t="s">
        <v>255</v>
      </c>
      <c r="E577" s="196" t="s">
        <v>1</v>
      </c>
      <c r="F577" s="197" t="s">
        <v>798</v>
      </c>
      <c r="G577" s="13"/>
      <c r="H577" s="198">
        <v>81.835999999999999</v>
      </c>
      <c r="I577" s="199"/>
      <c r="J577" s="13"/>
      <c r="K577" s="13"/>
      <c r="L577" s="194"/>
      <c r="M577" s="200"/>
      <c r="N577" s="201"/>
      <c r="O577" s="201"/>
      <c r="P577" s="201"/>
      <c r="Q577" s="201"/>
      <c r="R577" s="201"/>
      <c r="S577" s="201"/>
      <c r="T577" s="20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96" t="s">
        <v>255</v>
      </c>
      <c r="AU577" s="196" t="s">
        <v>87</v>
      </c>
      <c r="AV577" s="13" t="s">
        <v>87</v>
      </c>
      <c r="AW577" s="13" t="s">
        <v>33</v>
      </c>
      <c r="AX577" s="13" t="s">
        <v>77</v>
      </c>
      <c r="AY577" s="196" t="s">
        <v>245</v>
      </c>
    </row>
    <row r="578" s="14" customFormat="1">
      <c r="A578" s="14"/>
      <c r="B578" s="203"/>
      <c r="C578" s="14"/>
      <c r="D578" s="195" t="s">
        <v>255</v>
      </c>
      <c r="E578" s="204" t="s">
        <v>1</v>
      </c>
      <c r="F578" s="205" t="s">
        <v>801</v>
      </c>
      <c r="G578" s="14"/>
      <c r="H578" s="206">
        <v>386.48099999999999</v>
      </c>
      <c r="I578" s="207"/>
      <c r="J578" s="14"/>
      <c r="K578" s="14"/>
      <c r="L578" s="203"/>
      <c r="M578" s="208"/>
      <c r="N578" s="209"/>
      <c r="O578" s="209"/>
      <c r="P578" s="209"/>
      <c r="Q578" s="209"/>
      <c r="R578" s="209"/>
      <c r="S578" s="209"/>
      <c r="T578" s="21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04" t="s">
        <v>255</v>
      </c>
      <c r="AU578" s="204" t="s">
        <v>87</v>
      </c>
      <c r="AV578" s="14" t="s">
        <v>246</v>
      </c>
      <c r="AW578" s="14" t="s">
        <v>33</v>
      </c>
      <c r="AX578" s="14" t="s">
        <v>77</v>
      </c>
      <c r="AY578" s="204" t="s">
        <v>245</v>
      </c>
    </row>
    <row r="579" s="15" customFormat="1">
      <c r="A579" s="15"/>
      <c r="B579" s="211"/>
      <c r="C579" s="15"/>
      <c r="D579" s="195" t="s">
        <v>255</v>
      </c>
      <c r="E579" s="212" t="s">
        <v>1</v>
      </c>
      <c r="F579" s="213" t="s">
        <v>272</v>
      </c>
      <c r="G579" s="15"/>
      <c r="H579" s="214">
        <v>1159.443</v>
      </c>
      <c r="I579" s="215"/>
      <c r="J579" s="15"/>
      <c r="K579" s="15"/>
      <c r="L579" s="211"/>
      <c r="M579" s="216"/>
      <c r="N579" s="217"/>
      <c r="O579" s="217"/>
      <c r="P579" s="217"/>
      <c r="Q579" s="217"/>
      <c r="R579" s="217"/>
      <c r="S579" s="217"/>
      <c r="T579" s="218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12" t="s">
        <v>255</v>
      </c>
      <c r="AU579" s="212" t="s">
        <v>87</v>
      </c>
      <c r="AV579" s="15" t="s">
        <v>253</v>
      </c>
      <c r="AW579" s="15" t="s">
        <v>33</v>
      </c>
      <c r="AX579" s="15" t="s">
        <v>8</v>
      </c>
      <c r="AY579" s="212" t="s">
        <v>245</v>
      </c>
    </row>
    <row r="580" s="2" customFormat="1" ht="14.4" customHeight="1">
      <c r="A580" s="37"/>
      <c r="B580" s="180"/>
      <c r="C580" s="181" t="s">
        <v>802</v>
      </c>
      <c r="D580" s="181" t="s">
        <v>248</v>
      </c>
      <c r="E580" s="182" t="s">
        <v>803</v>
      </c>
      <c r="F580" s="183" t="s">
        <v>804</v>
      </c>
      <c r="G580" s="184" t="s">
        <v>263</v>
      </c>
      <c r="H580" s="185">
        <v>226.44</v>
      </c>
      <c r="I580" s="186"/>
      <c r="J580" s="187">
        <f>ROUND(I580*H580,0)</f>
        <v>0</v>
      </c>
      <c r="K580" s="183" t="s">
        <v>252</v>
      </c>
      <c r="L580" s="38"/>
      <c r="M580" s="188" t="s">
        <v>1</v>
      </c>
      <c r="N580" s="189" t="s">
        <v>43</v>
      </c>
      <c r="O580" s="76"/>
      <c r="P580" s="190">
        <f>O580*H580</f>
        <v>0</v>
      </c>
      <c r="Q580" s="190">
        <v>0</v>
      </c>
      <c r="R580" s="190">
        <f>Q580*H580</f>
        <v>0</v>
      </c>
      <c r="S580" s="190">
        <v>0.13100000000000001</v>
      </c>
      <c r="T580" s="191">
        <f>S580*H580</f>
        <v>29.663640000000001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2" t="s">
        <v>253</v>
      </c>
      <c r="AT580" s="192" t="s">
        <v>248</v>
      </c>
      <c r="AU580" s="192" t="s">
        <v>87</v>
      </c>
      <c r="AY580" s="18" t="s">
        <v>245</v>
      </c>
      <c r="BE580" s="193">
        <f>IF(N580="základní",J580,0)</f>
        <v>0</v>
      </c>
      <c r="BF580" s="193">
        <f>IF(N580="snížená",J580,0)</f>
        <v>0</v>
      </c>
      <c r="BG580" s="193">
        <f>IF(N580="zákl. přenesená",J580,0)</f>
        <v>0</v>
      </c>
      <c r="BH580" s="193">
        <f>IF(N580="sníž. přenesená",J580,0)</f>
        <v>0</v>
      </c>
      <c r="BI580" s="193">
        <f>IF(N580="nulová",J580,0)</f>
        <v>0</v>
      </c>
      <c r="BJ580" s="18" t="s">
        <v>87</v>
      </c>
      <c r="BK580" s="193">
        <f>ROUND(I580*H580,0)</f>
        <v>0</v>
      </c>
      <c r="BL580" s="18" t="s">
        <v>253</v>
      </c>
      <c r="BM580" s="192" t="s">
        <v>805</v>
      </c>
    </row>
    <row r="581" s="13" customFormat="1">
      <c r="A581" s="13"/>
      <c r="B581" s="194"/>
      <c r="C581" s="13"/>
      <c r="D581" s="195" t="s">
        <v>255</v>
      </c>
      <c r="E581" s="196" t="s">
        <v>1</v>
      </c>
      <c r="F581" s="197" t="s">
        <v>806</v>
      </c>
      <c r="G581" s="13"/>
      <c r="H581" s="198">
        <v>102.84</v>
      </c>
      <c r="I581" s="199"/>
      <c r="J581" s="13"/>
      <c r="K581" s="13"/>
      <c r="L581" s="194"/>
      <c r="M581" s="200"/>
      <c r="N581" s="201"/>
      <c r="O581" s="201"/>
      <c r="P581" s="201"/>
      <c r="Q581" s="201"/>
      <c r="R581" s="201"/>
      <c r="S581" s="201"/>
      <c r="T581" s="20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6" t="s">
        <v>255</v>
      </c>
      <c r="AU581" s="196" t="s">
        <v>87</v>
      </c>
      <c r="AV581" s="13" t="s">
        <v>87</v>
      </c>
      <c r="AW581" s="13" t="s">
        <v>33</v>
      </c>
      <c r="AX581" s="13" t="s">
        <v>77</v>
      </c>
      <c r="AY581" s="196" t="s">
        <v>245</v>
      </c>
    </row>
    <row r="582" s="13" customFormat="1">
      <c r="A582" s="13"/>
      <c r="B582" s="194"/>
      <c r="C582" s="13"/>
      <c r="D582" s="195" t="s">
        <v>255</v>
      </c>
      <c r="E582" s="196" t="s">
        <v>1</v>
      </c>
      <c r="F582" s="197" t="s">
        <v>807</v>
      </c>
      <c r="G582" s="13"/>
      <c r="H582" s="198">
        <v>123.59999999999999</v>
      </c>
      <c r="I582" s="199"/>
      <c r="J582" s="13"/>
      <c r="K582" s="13"/>
      <c r="L582" s="194"/>
      <c r="M582" s="200"/>
      <c r="N582" s="201"/>
      <c r="O582" s="201"/>
      <c r="P582" s="201"/>
      <c r="Q582" s="201"/>
      <c r="R582" s="201"/>
      <c r="S582" s="201"/>
      <c r="T582" s="20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96" t="s">
        <v>255</v>
      </c>
      <c r="AU582" s="196" t="s">
        <v>87</v>
      </c>
      <c r="AV582" s="13" t="s">
        <v>87</v>
      </c>
      <c r="AW582" s="13" t="s">
        <v>33</v>
      </c>
      <c r="AX582" s="13" t="s">
        <v>77</v>
      </c>
      <c r="AY582" s="196" t="s">
        <v>245</v>
      </c>
    </row>
    <row r="583" s="14" customFormat="1">
      <c r="A583" s="14"/>
      <c r="B583" s="203"/>
      <c r="C583" s="14"/>
      <c r="D583" s="195" t="s">
        <v>255</v>
      </c>
      <c r="E583" s="204" t="s">
        <v>1</v>
      </c>
      <c r="F583" s="205" t="s">
        <v>260</v>
      </c>
      <c r="G583" s="14"/>
      <c r="H583" s="206">
        <v>226.44</v>
      </c>
      <c r="I583" s="207"/>
      <c r="J583" s="14"/>
      <c r="K583" s="14"/>
      <c r="L583" s="203"/>
      <c r="M583" s="208"/>
      <c r="N583" s="209"/>
      <c r="O583" s="209"/>
      <c r="P583" s="209"/>
      <c r="Q583" s="209"/>
      <c r="R583" s="209"/>
      <c r="S583" s="209"/>
      <c r="T583" s="21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04" t="s">
        <v>255</v>
      </c>
      <c r="AU583" s="204" t="s">
        <v>87</v>
      </c>
      <c r="AV583" s="14" t="s">
        <v>246</v>
      </c>
      <c r="AW583" s="14" t="s">
        <v>33</v>
      </c>
      <c r="AX583" s="14" t="s">
        <v>8</v>
      </c>
      <c r="AY583" s="204" t="s">
        <v>245</v>
      </c>
    </row>
    <row r="584" s="2" customFormat="1" ht="14.4" customHeight="1">
      <c r="A584" s="37"/>
      <c r="B584" s="180"/>
      <c r="C584" s="181" t="s">
        <v>808</v>
      </c>
      <c r="D584" s="181" t="s">
        <v>248</v>
      </c>
      <c r="E584" s="182" t="s">
        <v>809</v>
      </c>
      <c r="F584" s="183" t="s">
        <v>810</v>
      </c>
      <c r="G584" s="184" t="s">
        <v>263</v>
      </c>
      <c r="H584" s="185">
        <v>27.300000000000001</v>
      </c>
      <c r="I584" s="186"/>
      <c r="J584" s="187">
        <f>ROUND(I584*H584,0)</f>
        <v>0</v>
      </c>
      <c r="K584" s="183" t="s">
        <v>252</v>
      </c>
      <c r="L584" s="38"/>
      <c r="M584" s="188" t="s">
        <v>1</v>
      </c>
      <c r="N584" s="189" t="s">
        <v>43</v>
      </c>
      <c r="O584" s="76"/>
      <c r="P584" s="190">
        <f>O584*H584</f>
        <v>0</v>
      </c>
      <c r="Q584" s="190">
        <v>0</v>
      </c>
      <c r="R584" s="190">
        <f>Q584*H584</f>
        <v>0</v>
      </c>
      <c r="S584" s="190">
        <v>0.26100000000000001</v>
      </c>
      <c r="T584" s="191">
        <f>S584*H584</f>
        <v>7.1253000000000002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92" t="s">
        <v>253</v>
      </c>
      <c r="AT584" s="192" t="s">
        <v>248</v>
      </c>
      <c r="AU584" s="192" t="s">
        <v>87</v>
      </c>
      <c r="AY584" s="18" t="s">
        <v>245</v>
      </c>
      <c r="BE584" s="193">
        <f>IF(N584="základní",J584,0)</f>
        <v>0</v>
      </c>
      <c r="BF584" s="193">
        <f>IF(N584="snížená",J584,0)</f>
        <v>0</v>
      </c>
      <c r="BG584" s="193">
        <f>IF(N584="zákl. přenesená",J584,0)</f>
        <v>0</v>
      </c>
      <c r="BH584" s="193">
        <f>IF(N584="sníž. přenesená",J584,0)</f>
        <v>0</v>
      </c>
      <c r="BI584" s="193">
        <f>IF(N584="nulová",J584,0)</f>
        <v>0</v>
      </c>
      <c r="BJ584" s="18" t="s">
        <v>87</v>
      </c>
      <c r="BK584" s="193">
        <f>ROUND(I584*H584,0)</f>
        <v>0</v>
      </c>
      <c r="BL584" s="18" t="s">
        <v>253</v>
      </c>
      <c r="BM584" s="192" t="s">
        <v>811</v>
      </c>
    </row>
    <row r="585" s="13" customFormat="1">
      <c r="A585" s="13"/>
      <c r="B585" s="194"/>
      <c r="C585" s="13"/>
      <c r="D585" s="195" t="s">
        <v>255</v>
      </c>
      <c r="E585" s="196" t="s">
        <v>1</v>
      </c>
      <c r="F585" s="197" t="s">
        <v>812</v>
      </c>
      <c r="G585" s="13"/>
      <c r="H585" s="198">
        <v>13.65</v>
      </c>
      <c r="I585" s="199"/>
      <c r="J585" s="13"/>
      <c r="K585" s="13"/>
      <c r="L585" s="194"/>
      <c r="M585" s="200"/>
      <c r="N585" s="201"/>
      <c r="O585" s="201"/>
      <c r="P585" s="201"/>
      <c r="Q585" s="201"/>
      <c r="R585" s="201"/>
      <c r="S585" s="201"/>
      <c r="T585" s="20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6" t="s">
        <v>255</v>
      </c>
      <c r="AU585" s="196" t="s">
        <v>87</v>
      </c>
      <c r="AV585" s="13" t="s">
        <v>87</v>
      </c>
      <c r="AW585" s="13" t="s">
        <v>33</v>
      </c>
      <c r="AX585" s="13" t="s">
        <v>77</v>
      </c>
      <c r="AY585" s="196" t="s">
        <v>245</v>
      </c>
    </row>
    <row r="586" s="13" customFormat="1">
      <c r="A586" s="13"/>
      <c r="B586" s="194"/>
      <c r="C586" s="13"/>
      <c r="D586" s="195" t="s">
        <v>255</v>
      </c>
      <c r="E586" s="196" t="s">
        <v>1</v>
      </c>
      <c r="F586" s="197" t="s">
        <v>813</v>
      </c>
      <c r="G586" s="13"/>
      <c r="H586" s="198">
        <v>13.65</v>
      </c>
      <c r="I586" s="199"/>
      <c r="J586" s="13"/>
      <c r="K586" s="13"/>
      <c r="L586" s="194"/>
      <c r="M586" s="200"/>
      <c r="N586" s="201"/>
      <c r="O586" s="201"/>
      <c r="P586" s="201"/>
      <c r="Q586" s="201"/>
      <c r="R586" s="201"/>
      <c r="S586" s="201"/>
      <c r="T586" s="20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96" t="s">
        <v>255</v>
      </c>
      <c r="AU586" s="196" t="s">
        <v>87</v>
      </c>
      <c r="AV586" s="13" t="s">
        <v>87</v>
      </c>
      <c r="AW586" s="13" t="s">
        <v>33</v>
      </c>
      <c r="AX586" s="13" t="s">
        <v>77</v>
      </c>
      <c r="AY586" s="196" t="s">
        <v>245</v>
      </c>
    </row>
    <row r="587" s="14" customFormat="1">
      <c r="A587" s="14"/>
      <c r="B587" s="203"/>
      <c r="C587" s="14"/>
      <c r="D587" s="195" t="s">
        <v>255</v>
      </c>
      <c r="E587" s="204" t="s">
        <v>1</v>
      </c>
      <c r="F587" s="205" t="s">
        <v>260</v>
      </c>
      <c r="G587" s="14"/>
      <c r="H587" s="206">
        <v>27.300000000000001</v>
      </c>
      <c r="I587" s="207"/>
      <c r="J587" s="14"/>
      <c r="K587" s="14"/>
      <c r="L587" s="203"/>
      <c r="M587" s="208"/>
      <c r="N587" s="209"/>
      <c r="O587" s="209"/>
      <c r="P587" s="209"/>
      <c r="Q587" s="209"/>
      <c r="R587" s="209"/>
      <c r="S587" s="209"/>
      <c r="T587" s="21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04" t="s">
        <v>255</v>
      </c>
      <c r="AU587" s="204" t="s">
        <v>87</v>
      </c>
      <c r="AV587" s="14" t="s">
        <v>246</v>
      </c>
      <c r="AW587" s="14" t="s">
        <v>33</v>
      </c>
      <c r="AX587" s="14" t="s">
        <v>8</v>
      </c>
      <c r="AY587" s="204" t="s">
        <v>245</v>
      </c>
    </row>
    <row r="588" s="2" customFormat="1" ht="37.8" customHeight="1">
      <c r="A588" s="37"/>
      <c r="B588" s="180"/>
      <c r="C588" s="181" t="s">
        <v>814</v>
      </c>
      <c r="D588" s="181" t="s">
        <v>248</v>
      </c>
      <c r="E588" s="182" t="s">
        <v>815</v>
      </c>
      <c r="F588" s="183" t="s">
        <v>816</v>
      </c>
      <c r="G588" s="184" t="s">
        <v>251</v>
      </c>
      <c r="H588" s="185">
        <v>12.503</v>
      </c>
      <c r="I588" s="186"/>
      <c r="J588" s="187">
        <f>ROUND(I588*H588,0)</f>
        <v>0</v>
      </c>
      <c r="K588" s="183" t="s">
        <v>252</v>
      </c>
      <c r="L588" s="38"/>
      <c r="M588" s="188" t="s">
        <v>1</v>
      </c>
      <c r="N588" s="189" t="s">
        <v>43</v>
      </c>
      <c r="O588" s="76"/>
      <c r="P588" s="190">
        <f>O588*H588</f>
        <v>0</v>
      </c>
      <c r="Q588" s="190">
        <v>0</v>
      </c>
      <c r="R588" s="190">
        <f>Q588*H588</f>
        <v>0</v>
      </c>
      <c r="S588" s="190">
        <v>2.2000000000000002</v>
      </c>
      <c r="T588" s="191">
        <f>S588*H588</f>
        <v>27.506600000000002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192" t="s">
        <v>253</v>
      </c>
      <c r="AT588" s="192" t="s">
        <v>248</v>
      </c>
      <c r="AU588" s="192" t="s">
        <v>87</v>
      </c>
      <c r="AY588" s="18" t="s">
        <v>245</v>
      </c>
      <c r="BE588" s="193">
        <f>IF(N588="základní",J588,0)</f>
        <v>0</v>
      </c>
      <c r="BF588" s="193">
        <f>IF(N588="snížená",J588,0)</f>
        <v>0</v>
      </c>
      <c r="BG588" s="193">
        <f>IF(N588="zákl. přenesená",J588,0)</f>
        <v>0</v>
      </c>
      <c r="BH588" s="193">
        <f>IF(N588="sníž. přenesená",J588,0)</f>
        <v>0</v>
      </c>
      <c r="BI588" s="193">
        <f>IF(N588="nulová",J588,0)</f>
        <v>0</v>
      </c>
      <c r="BJ588" s="18" t="s">
        <v>87</v>
      </c>
      <c r="BK588" s="193">
        <f>ROUND(I588*H588,0)</f>
        <v>0</v>
      </c>
      <c r="BL588" s="18" t="s">
        <v>253</v>
      </c>
      <c r="BM588" s="192" t="s">
        <v>817</v>
      </c>
    </row>
    <row r="589" s="13" customFormat="1">
      <c r="A589" s="13"/>
      <c r="B589" s="194"/>
      <c r="C589" s="13"/>
      <c r="D589" s="195" t="s">
        <v>255</v>
      </c>
      <c r="E589" s="196" t="s">
        <v>1</v>
      </c>
      <c r="F589" s="197" t="s">
        <v>818</v>
      </c>
      <c r="G589" s="13"/>
      <c r="H589" s="198">
        <v>0.76000000000000001</v>
      </c>
      <c r="I589" s="199"/>
      <c r="J589" s="13"/>
      <c r="K589" s="13"/>
      <c r="L589" s="194"/>
      <c r="M589" s="200"/>
      <c r="N589" s="201"/>
      <c r="O589" s="201"/>
      <c r="P589" s="201"/>
      <c r="Q589" s="201"/>
      <c r="R589" s="201"/>
      <c r="S589" s="201"/>
      <c r="T589" s="20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96" t="s">
        <v>255</v>
      </c>
      <c r="AU589" s="196" t="s">
        <v>87</v>
      </c>
      <c r="AV589" s="13" t="s">
        <v>87</v>
      </c>
      <c r="AW589" s="13" t="s">
        <v>33</v>
      </c>
      <c r="AX589" s="13" t="s">
        <v>77</v>
      </c>
      <c r="AY589" s="196" t="s">
        <v>245</v>
      </c>
    </row>
    <row r="590" s="13" customFormat="1">
      <c r="A590" s="13"/>
      <c r="B590" s="194"/>
      <c r="C590" s="13"/>
      <c r="D590" s="195" t="s">
        <v>255</v>
      </c>
      <c r="E590" s="196" t="s">
        <v>1</v>
      </c>
      <c r="F590" s="197" t="s">
        <v>819</v>
      </c>
      <c r="G590" s="13"/>
      <c r="H590" s="198">
        <v>2.3999999999999999</v>
      </c>
      <c r="I590" s="199"/>
      <c r="J590" s="13"/>
      <c r="K590" s="13"/>
      <c r="L590" s="194"/>
      <c r="M590" s="200"/>
      <c r="N590" s="201"/>
      <c r="O590" s="201"/>
      <c r="P590" s="201"/>
      <c r="Q590" s="201"/>
      <c r="R590" s="201"/>
      <c r="S590" s="201"/>
      <c r="T590" s="20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96" t="s">
        <v>255</v>
      </c>
      <c r="AU590" s="196" t="s">
        <v>87</v>
      </c>
      <c r="AV590" s="13" t="s">
        <v>87</v>
      </c>
      <c r="AW590" s="13" t="s">
        <v>33</v>
      </c>
      <c r="AX590" s="13" t="s">
        <v>77</v>
      </c>
      <c r="AY590" s="196" t="s">
        <v>245</v>
      </c>
    </row>
    <row r="591" s="14" customFormat="1">
      <c r="A591" s="14"/>
      <c r="B591" s="203"/>
      <c r="C591" s="14"/>
      <c r="D591" s="195" t="s">
        <v>255</v>
      </c>
      <c r="E591" s="204" t="s">
        <v>1</v>
      </c>
      <c r="F591" s="205" t="s">
        <v>260</v>
      </c>
      <c r="G591" s="14"/>
      <c r="H591" s="206">
        <v>3.1600000000000001</v>
      </c>
      <c r="I591" s="207"/>
      <c r="J591" s="14"/>
      <c r="K591" s="14"/>
      <c r="L591" s="203"/>
      <c r="M591" s="208"/>
      <c r="N591" s="209"/>
      <c r="O591" s="209"/>
      <c r="P591" s="209"/>
      <c r="Q591" s="209"/>
      <c r="R591" s="209"/>
      <c r="S591" s="209"/>
      <c r="T591" s="21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04" t="s">
        <v>255</v>
      </c>
      <c r="AU591" s="204" t="s">
        <v>87</v>
      </c>
      <c r="AV591" s="14" t="s">
        <v>246</v>
      </c>
      <c r="AW591" s="14" t="s">
        <v>33</v>
      </c>
      <c r="AX591" s="14" t="s">
        <v>77</v>
      </c>
      <c r="AY591" s="204" t="s">
        <v>245</v>
      </c>
    </row>
    <row r="592" s="13" customFormat="1">
      <c r="A592" s="13"/>
      <c r="B592" s="194"/>
      <c r="C592" s="13"/>
      <c r="D592" s="195" t="s">
        <v>255</v>
      </c>
      <c r="E592" s="196" t="s">
        <v>1</v>
      </c>
      <c r="F592" s="197" t="s">
        <v>820</v>
      </c>
      <c r="G592" s="13"/>
      <c r="H592" s="198">
        <v>9.343</v>
      </c>
      <c r="I592" s="199"/>
      <c r="J592" s="13"/>
      <c r="K592" s="13"/>
      <c r="L592" s="194"/>
      <c r="M592" s="200"/>
      <c r="N592" s="201"/>
      <c r="O592" s="201"/>
      <c r="P592" s="201"/>
      <c r="Q592" s="201"/>
      <c r="R592" s="201"/>
      <c r="S592" s="201"/>
      <c r="T592" s="20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96" t="s">
        <v>255</v>
      </c>
      <c r="AU592" s="196" t="s">
        <v>87</v>
      </c>
      <c r="AV592" s="13" t="s">
        <v>87</v>
      </c>
      <c r="AW592" s="13" t="s">
        <v>33</v>
      </c>
      <c r="AX592" s="13" t="s">
        <v>77</v>
      </c>
      <c r="AY592" s="196" t="s">
        <v>245</v>
      </c>
    </row>
    <row r="593" s="14" customFormat="1">
      <c r="A593" s="14"/>
      <c r="B593" s="203"/>
      <c r="C593" s="14"/>
      <c r="D593" s="195" t="s">
        <v>255</v>
      </c>
      <c r="E593" s="204" t="s">
        <v>1</v>
      </c>
      <c r="F593" s="205" t="s">
        <v>260</v>
      </c>
      <c r="G593" s="14"/>
      <c r="H593" s="206">
        <v>9.343</v>
      </c>
      <c r="I593" s="207"/>
      <c r="J593" s="14"/>
      <c r="K593" s="14"/>
      <c r="L593" s="203"/>
      <c r="M593" s="208"/>
      <c r="N593" s="209"/>
      <c r="O593" s="209"/>
      <c r="P593" s="209"/>
      <c r="Q593" s="209"/>
      <c r="R593" s="209"/>
      <c r="S593" s="209"/>
      <c r="T593" s="21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04" t="s">
        <v>255</v>
      </c>
      <c r="AU593" s="204" t="s">
        <v>87</v>
      </c>
      <c r="AV593" s="14" t="s">
        <v>246</v>
      </c>
      <c r="AW593" s="14" t="s">
        <v>33</v>
      </c>
      <c r="AX593" s="14" t="s">
        <v>77</v>
      </c>
      <c r="AY593" s="204" t="s">
        <v>245</v>
      </c>
    </row>
    <row r="594" s="15" customFormat="1">
      <c r="A594" s="15"/>
      <c r="B594" s="211"/>
      <c r="C594" s="15"/>
      <c r="D594" s="195" t="s">
        <v>255</v>
      </c>
      <c r="E594" s="212" t="s">
        <v>1</v>
      </c>
      <c r="F594" s="213" t="s">
        <v>272</v>
      </c>
      <c r="G594" s="15"/>
      <c r="H594" s="214">
        <v>12.503</v>
      </c>
      <c r="I594" s="215"/>
      <c r="J594" s="15"/>
      <c r="K594" s="15"/>
      <c r="L594" s="211"/>
      <c r="M594" s="216"/>
      <c r="N594" s="217"/>
      <c r="O594" s="217"/>
      <c r="P594" s="217"/>
      <c r="Q594" s="217"/>
      <c r="R594" s="217"/>
      <c r="S594" s="217"/>
      <c r="T594" s="218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12" t="s">
        <v>255</v>
      </c>
      <c r="AU594" s="212" t="s">
        <v>87</v>
      </c>
      <c r="AV594" s="15" t="s">
        <v>253</v>
      </c>
      <c r="AW594" s="15" t="s">
        <v>33</v>
      </c>
      <c r="AX594" s="15" t="s">
        <v>8</v>
      </c>
      <c r="AY594" s="212" t="s">
        <v>245</v>
      </c>
    </row>
    <row r="595" s="2" customFormat="1" ht="37.8" customHeight="1">
      <c r="A595" s="37"/>
      <c r="B595" s="180"/>
      <c r="C595" s="181" t="s">
        <v>821</v>
      </c>
      <c r="D595" s="181" t="s">
        <v>248</v>
      </c>
      <c r="E595" s="182" t="s">
        <v>822</v>
      </c>
      <c r="F595" s="183" t="s">
        <v>823</v>
      </c>
      <c r="G595" s="184" t="s">
        <v>251</v>
      </c>
      <c r="H595" s="185">
        <v>17.648</v>
      </c>
      <c r="I595" s="186"/>
      <c r="J595" s="187">
        <f>ROUND(I595*H595,0)</f>
        <v>0</v>
      </c>
      <c r="K595" s="183" t="s">
        <v>252</v>
      </c>
      <c r="L595" s="38"/>
      <c r="M595" s="188" t="s">
        <v>1</v>
      </c>
      <c r="N595" s="189" t="s">
        <v>43</v>
      </c>
      <c r="O595" s="76"/>
      <c r="P595" s="190">
        <f>O595*H595</f>
        <v>0</v>
      </c>
      <c r="Q595" s="190">
        <v>0</v>
      </c>
      <c r="R595" s="190">
        <f>Q595*H595</f>
        <v>0</v>
      </c>
      <c r="S595" s="190">
        <v>2.2000000000000002</v>
      </c>
      <c r="T595" s="191">
        <f>S595*H595</f>
        <v>38.825600000000001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192" t="s">
        <v>253</v>
      </c>
      <c r="AT595" s="192" t="s">
        <v>248</v>
      </c>
      <c r="AU595" s="192" t="s">
        <v>87</v>
      </c>
      <c r="AY595" s="18" t="s">
        <v>245</v>
      </c>
      <c r="BE595" s="193">
        <f>IF(N595="základní",J595,0)</f>
        <v>0</v>
      </c>
      <c r="BF595" s="193">
        <f>IF(N595="snížená",J595,0)</f>
        <v>0</v>
      </c>
      <c r="BG595" s="193">
        <f>IF(N595="zákl. přenesená",J595,0)</f>
        <v>0</v>
      </c>
      <c r="BH595" s="193">
        <f>IF(N595="sníž. přenesená",J595,0)</f>
        <v>0</v>
      </c>
      <c r="BI595" s="193">
        <f>IF(N595="nulová",J595,0)</f>
        <v>0</v>
      </c>
      <c r="BJ595" s="18" t="s">
        <v>87</v>
      </c>
      <c r="BK595" s="193">
        <f>ROUND(I595*H595,0)</f>
        <v>0</v>
      </c>
      <c r="BL595" s="18" t="s">
        <v>253</v>
      </c>
      <c r="BM595" s="192" t="s">
        <v>824</v>
      </c>
    </row>
    <row r="596" s="13" customFormat="1">
      <c r="A596" s="13"/>
      <c r="B596" s="194"/>
      <c r="C596" s="13"/>
      <c r="D596" s="195" t="s">
        <v>255</v>
      </c>
      <c r="E596" s="196" t="s">
        <v>1</v>
      </c>
      <c r="F596" s="197" t="s">
        <v>825</v>
      </c>
      <c r="G596" s="13"/>
      <c r="H596" s="198">
        <v>17.648</v>
      </c>
      <c r="I596" s="199"/>
      <c r="J596" s="13"/>
      <c r="K596" s="13"/>
      <c r="L596" s="194"/>
      <c r="M596" s="200"/>
      <c r="N596" s="201"/>
      <c r="O596" s="201"/>
      <c r="P596" s="201"/>
      <c r="Q596" s="201"/>
      <c r="R596" s="201"/>
      <c r="S596" s="201"/>
      <c r="T596" s="20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6" t="s">
        <v>255</v>
      </c>
      <c r="AU596" s="196" t="s">
        <v>87</v>
      </c>
      <c r="AV596" s="13" t="s">
        <v>87</v>
      </c>
      <c r="AW596" s="13" t="s">
        <v>33</v>
      </c>
      <c r="AX596" s="13" t="s">
        <v>77</v>
      </c>
      <c r="AY596" s="196" t="s">
        <v>245</v>
      </c>
    </row>
    <row r="597" s="14" customFormat="1">
      <c r="A597" s="14"/>
      <c r="B597" s="203"/>
      <c r="C597" s="14"/>
      <c r="D597" s="195" t="s">
        <v>255</v>
      </c>
      <c r="E597" s="204" t="s">
        <v>1</v>
      </c>
      <c r="F597" s="205" t="s">
        <v>260</v>
      </c>
      <c r="G597" s="14"/>
      <c r="H597" s="206">
        <v>17.648</v>
      </c>
      <c r="I597" s="207"/>
      <c r="J597" s="14"/>
      <c r="K597" s="14"/>
      <c r="L597" s="203"/>
      <c r="M597" s="208"/>
      <c r="N597" s="209"/>
      <c r="O597" s="209"/>
      <c r="P597" s="209"/>
      <c r="Q597" s="209"/>
      <c r="R597" s="209"/>
      <c r="S597" s="209"/>
      <c r="T597" s="21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04" t="s">
        <v>255</v>
      </c>
      <c r="AU597" s="204" t="s">
        <v>87</v>
      </c>
      <c r="AV597" s="14" t="s">
        <v>246</v>
      </c>
      <c r="AW597" s="14" t="s">
        <v>33</v>
      </c>
      <c r="AX597" s="14" t="s">
        <v>8</v>
      </c>
      <c r="AY597" s="204" t="s">
        <v>245</v>
      </c>
    </row>
    <row r="598" s="2" customFormat="1" ht="24.15" customHeight="1">
      <c r="A598" s="37"/>
      <c r="B598" s="180"/>
      <c r="C598" s="181" t="s">
        <v>826</v>
      </c>
      <c r="D598" s="181" t="s">
        <v>248</v>
      </c>
      <c r="E598" s="182" t="s">
        <v>827</v>
      </c>
      <c r="F598" s="183" t="s">
        <v>828</v>
      </c>
      <c r="G598" s="184" t="s">
        <v>251</v>
      </c>
      <c r="H598" s="185">
        <v>3.1600000000000001</v>
      </c>
      <c r="I598" s="186"/>
      <c r="J598" s="187">
        <f>ROUND(I598*H598,0)</f>
        <v>0</v>
      </c>
      <c r="K598" s="183" t="s">
        <v>252</v>
      </c>
      <c r="L598" s="38"/>
      <c r="M598" s="188" t="s">
        <v>1</v>
      </c>
      <c r="N598" s="189" t="s">
        <v>43</v>
      </c>
      <c r="O598" s="76"/>
      <c r="P598" s="190">
        <f>O598*H598</f>
        <v>0</v>
      </c>
      <c r="Q598" s="190">
        <v>0</v>
      </c>
      <c r="R598" s="190">
        <f>Q598*H598</f>
        <v>0</v>
      </c>
      <c r="S598" s="190">
        <v>0.043999999999999997</v>
      </c>
      <c r="T598" s="191">
        <f>S598*H598</f>
        <v>0.13904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2" t="s">
        <v>253</v>
      </c>
      <c r="AT598" s="192" t="s">
        <v>248</v>
      </c>
      <c r="AU598" s="192" t="s">
        <v>87</v>
      </c>
      <c r="AY598" s="18" t="s">
        <v>245</v>
      </c>
      <c r="BE598" s="193">
        <f>IF(N598="základní",J598,0)</f>
        <v>0</v>
      </c>
      <c r="BF598" s="193">
        <f>IF(N598="snížená",J598,0)</f>
        <v>0</v>
      </c>
      <c r="BG598" s="193">
        <f>IF(N598="zákl. přenesená",J598,0)</f>
        <v>0</v>
      </c>
      <c r="BH598" s="193">
        <f>IF(N598="sníž. přenesená",J598,0)</f>
        <v>0</v>
      </c>
      <c r="BI598" s="193">
        <f>IF(N598="nulová",J598,0)</f>
        <v>0</v>
      </c>
      <c r="BJ598" s="18" t="s">
        <v>87</v>
      </c>
      <c r="BK598" s="193">
        <f>ROUND(I598*H598,0)</f>
        <v>0</v>
      </c>
      <c r="BL598" s="18" t="s">
        <v>253</v>
      </c>
      <c r="BM598" s="192" t="s">
        <v>829</v>
      </c>
    </row>
    <row r="599" s="13" customFormat="1">
      <c r="A599" s="13"/>
      <c r="B599" s="194"/>
      <c r="C599" s="13"/>
      <c r="D599" s="195" t="s">
        <v>255</v>
      </c>
      <c r="E599" s="196" t="s">
        <v>1</v>
      </c>
      <c r="F599" s="197" t="s">
        <v>818</v>
      </c>
      <c r="G599" s="13"/>
      <c r="H599" s="198">
        <v>0.76000000000000001</v>
      </c>
      <c r="I599" s="199"/>
      <c r="J599" s="13"/>
      <c r="K599" s="13"/>
      <c r="L599" s="194"/>
      <c r="M599" s="200"/>
      <c r="N599" s="201"/>
      <c r="O599" s="201"/>
      <c r="P599" s="201"/>
      <c r="Q599" s="201"/>
      <c r="R599" s="201"/>
      <c r="S599" s="201"/>
      <c r="T599" s="20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6" t="s">
        <v>255</v>
      </c>
      <c r="AU599" s="196" t="s">
        <v>87</v>
      </c>
      <c r="AV599" s="13" t="s">
        <v>87</v>
      </c>
      <c r="AW599" s="13" t="s">
        <v>33</v>
      </c>
      <c r="AX599" s="13" t="s">
        <v>77</v>
      </c>
      <c r="AY599" s="196" t="s">
        <v>245</v>
      </c>
    </row>
    <row r="600" s="13" customFormat="1">
      <c r="A600" s="13"/>
      <c r="B600" s="194"/>
      <c r="C600" s="13"/>
      <c r="D600" s="195" t="s">
        <v>255</v>
      </c>
      <c r="E600" s="196" t="s">
        <v>1</v>
      </c>
      <c r="F600" s="197" t="s">
        <v>819</v>
      </c>
      <c r="G600" s="13"/>
      <c r="H600" s="198">
        <v>2.3999999999999999</v>
      </c>
      <c r="I600" s="199"/>
      <c r="J600" s="13"/>
      <c r="K600" s="13"/>
      <c r="L600" s="194"/>
      <c r="M600" s="200"/>
      <c r="N600" s="201"/>
      <c r="O600" s="201"/>
      <c r="P600" s="201"/>
      <c r="Q600" s="201"/>
      <c r="R600" s="201"/>
      <c r="S600" s="201"/>
      <c r="T600" s="20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96" t="s">
        <v>255</v>
      </c>
      <c r="AU600" s="196" t="s">
        <v>87</v>
      </c>
      <c r="AV600" s="13" t="s">
        <v>87</v>
      </c>
      <c r="AW600" s="13" t="s">
        <v>33</v>
      </c>
      <c r="AX600" s="13" t="s">
        <v>77</v>
      </c>
      <c r="AY600" s="196" t="s">
        <v>245</v>
      </c>
    </row>
    <row r="601" s="14" customFormat="1">
      <c r="A601" s="14"/>
      <c r="B601" s="203"/>
      <c r="C601" s="14"/>
      <c r="D601" s="195" t="s">
        <v>255</v>
      </c>
      <c r="E601" s="204" t="s">
        <v>1</v>
      </c>
      <c r="F601" s="205" t="s">
        <v>260</v>
      </c>
      <c r="G601" s="14"/>
      <c r="H601" s="206">
        <v>3.1600000000000001</v>
      </c>
      <c r="I601" s="207"/>
      <c r="J601" s="14"/>
      <c r="K601" s="14"/>
      <c r="L601" s="203"/>
      <c r="M601" s="208"/>
      <c r="N601" s="209"/>
      <c r="O601" s="209"/>
      <c r="P601" s="209"/>
      <c r="Q601" s="209"/>
      <c r="R601" s="209"/>
      <c r="S601" s="209"/>
      <c r="T601" s="21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04" t="s">
        <v>255</v>
      </c>
      <c r="AU601" s="204" t="s">
        <v>87</v>
      </c>
      <c r="AV601" s="14" t="s">
        <v>246</v>
      </c>
      <c r="AW601" s="14" t="s">
        <v>33</v>
      </c>
      <c r="AX601" s="14" t="s">
        <v>8</v>
      </c>
      <c r="AY601" s="204" t="s">
        <v>245</v>
      </c>
    </row>
    <row r="602" s="2" customFormat="1" ht="24.15" customHeight="1">
      <c r="A602" s="37"/>
      <c r="B602" s="180"/>
      <c r="C602" s="181" t="s">
        <v>830</v>
      </c>
      <c r="D602" s="181" t="s">
        <v>248</v>
      </c>
      <c r="E602" s="182" t="s">
        <v>831</v>
      </c>
      <c r="F602" s="183" t="s">
        <v>832</v>
      </c>
      <c r="G602" s="184" t="s">
        <v>251</v>
      </c>
      <c r="H602" s="185">
        <v>9.343</v>
      </c>
      <c r="I602" s="186"/>
      <c r="J602" s="187">
        <f>ROUND(I602*H602,0)</f>
        <v>0</v>
      </c>
      <c r="K602" s="183" t="s">
        <v>252</v>
      </c>
      <c r="L602" s="38"/>
      <c r="M602" s="188" t="s">
        <v>1</v>
      </c>
      <c r="N602" s="189" t="s">
        <v>43</v>
      </c>
      <c r="O602" s="76"/>
      <c r="P602" s="190">
        <f>O602*H602</f>
        <v>0</v>
      </c>
      <c r="Q602" s="190">
        <v>0</v>
      </c>
      <c r="R602" s="190">
        <f>Q602*H602</f>
        <v>0</v>
      </c>
      <c r="S602" s="190">
        <v>0.0047000000000000002</v>
      </c>
      <c r="T602" s="191">
        <f>S602*H602</f>
        <v>0.043912100000000003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192" t="s">
        <v>253</v>
      </c>
      <c r="AT602" s="192" t="s">
        <v>248</v>
      </c>
      <c r="AU602" s="192" t="s">
        <v>87</v>
      </c>
      <c r="AY602" s="18" t="s">
        <v>245</v>
      </c>
      <c r="BE602" s="193">
        <f>IF(N602="základní",J602,0)</f>
        <v>0</v>
      </c>
      <c r="BF602" s="193">
        <f>IF(N602="snížená",J602,0)</f>
        <v>0</v>
      </c>
      <c r="BG602" s="193">
        <f>IF(N602="zákl. přenesená",J602,0)</f>
        <v>0</v>
      </c>
      <c r="BH602" s="193">
        <f>IF(N602="sníž. přenesená",J602,0)</f>
        <v>0</v>
      </c>
      <c r="BI602" s="193">
        <f>IF(N602="nulová",J602,0)</f>
        <v>0</v>
      </c>
      <c r="BJ602" s="18" t="s">
        <v>87</v>
      </c>
      <c r="BK602" s="193">
        <f>ROUND(I602*H602,0)</f>
        <v>0</v>
      </c>
      <c r="BL602" s="18" t="s">
        <v>253</v>
      </c>
      <c r="BM602" s="192" t="s">
        <v>833</v>
      </c>
    </row>
    <row r="603" s="13" customFormat="1">
      <c r="A603" s="13"/>
      <c r="B603" s="194"/>
      <c r="C603" s="13"/>
      <c r="D603" s="195" t="s">
        <v>255</v>
      </c>
      <c r="E603" s="196" t="s">
        <v>1</v>
      </c>
      <c r="F603" s="197" t="s">
        <v>820</v>
      </c>
      <c r="G603" s="13"/>
      <c r="H603" s="198">
        <v>9.343</v>
      </c>
      <c r="I603" s="199"/>
      <c r="J603" s="13"/>
      <c r="K603" s="13"/>
      <c r="L603" s="194"/>
      <c r="M603" s="200"/>
      <c r="N603" s="201"/>
      <c r="O603" s="201"/>
      <c r="P603" s="201"/>
      <c r="Q603" s="201"/>
      <c r="R603" s="201"/>
      <c r="S603" s="201"/>
      <c r="T603" s="20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96" t="s">
        <v>255</v>
      </c>
      <c r="AU603" s="196" t="s">
        <v>87</v>
      </c>
      <c r="AV603" s="13" t="s">
        <v>87</v>
      </c>
      <c r="AW603" s="13" t="s">
        <v>33</v>
      </c>
      <c r="AX603" s="13" t="s">
        <v>77</v>
      </c>
      <c r="AY603" s="196" t="s">
        <v>245</v>
      </c>
    </row>
    <row r="604" s="14" customFormat="1">
      <c r="A604" s="14"/>
      <c r="B604" s="203"/>
      <c r="C604" s="14"/>
      <c r="D604" s="195" t="s">
        <v>255</v>
      </c>
      <c r="E604" s="204" t="s">
        <v>1</v>
      </c>
      <c r="F604" s="205" t="s">
        <v>260</v>
      </c>
      <c r="G604" s="14"/>
      <c r="H604" s="206">
        <v>9.343</v>
      </c>
      <c r="I604" s="207"/>
      <c r="J604" s="14"/>
      <c r="K604" s="14"/>
      <c r="L604" s="203"/>
      <c r="M604" s="208"/>
      <c r="N604" s="209"/>
      <c r="O604" s="209"/>
      <c r="P604" s="209"/>
      <c r="Q604" s="209"/>
      <c r="R604" s="209"/>
      <c r="S604" s="209"/>
      <c r="T604" s="21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04" t="s">
        <v>255</v>
      </c>
      <c r="AU604" s="204" t="s">
        <v>87</v>
      </c>
      <c r="AV604" s="14" t="s">
        <v>246</v>
      </c>
      <c r="AW604" s="14" t="s">
        <v>33</v>
      </c>
      <c r="AX604" s="14" t="s">
        <v>8</v>
      </c>
      <c r="AY604" s="204" t="s">
        <v>245</v>
      </c>
    </row>
    <row r="605" s="2" customFormat="1" ht="24.15" customHeight="1">
      <c r="A605" s="37"/>
      <c r="B605" s="180"/>
      <c r="C605" s="181" t="s">
        <v>834</v>
      </c>
      <c r="D605" s="181" t="s">
        <v>248</v>
      </c>
      <c r="E605" s="182" t="s">
        <v>835</v>
      </c>
      <c r="F605" s="183" t="s">
        <v>836</v>
      </c>
      <c r="G605" s="184" t="s">
        <v>263</v>
      </c>
      <c r="H605" s="185">
        <v>279</v>
      </c>
      <c r="I605" s="186"/>
      <c r="J605" s="187">
        <f>ROUND(I605*H605,0)</f>
        <v>0</v>
      </c>
      <c r="K605" s="183" t="s">
        <v>252</v>
      </c>
      <c r="L605" s="38"/>
      <c r="M605" s="188" t="s">
        <v>1</v>
      </c>
      <c r="N605" s="189" t="s">
        <v>43</v>
      </c>
      <c r="O605" s="76"/>
      <c r="P605" s="190">
        <f>O605*H605</f>
        <v>0</v>
      </c>
      <c r="Q605" s="190">
        <v>0</v>
      </c>
      <c r="R605" s="190">
        <f>Q605*H605</f>
        <v>0</v>
      </c>
      <c r="S605" s="190">
        <v>0.035000000000000003</v>
      </c>
      <c r="T605" s="191">
        <f>S605*H605</f>
        <v>9.7650000000000006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2" t="s">
        <v>253</v>
      </c>
      <c r="AT605" s="192" t="s">
        <v>248</v>
      </c>
      <c r="AU605" s="192" t="s">
        <v>87</v>
      </c>
      <c r="AY605" s="18" t="s">
        <v>245</v>
      </c>
      <c r="BE605" s="193">
        <f>IF(N605="základní",J605,0)</f>
        <v>0</v>
      </c>
      <c r="BF605" s="193">
        <f>IF(N605="snížená",J605,0)</f>
        <v>0</v>
      </c>
      <c r="BG605" s="193">
        <f>IF(N605="zákl. přenesená",J605,0)</f>
        <v>0</v>
      </c>
      <c r="BH605" s="193">
        <f>IF(N605="sníž. přenesená",J605,0)</f>
        <v>0</v>
      </c>
      <c r="BI605" s="193">
        <f>IF(N605="nulová",J605,0)</f>
        <v>0</v>
      </c>
      <c r="BJ605" s="18" t="s">
        <v>87</v>
      </c>
      <c r="BK605" s="193">
        <f>ROUND(I605*H605,0)</f>
        <v>0</v>
      </c>
      <c r="BL605" s="18" t="s">
        <v>253</v>
      </c>
      <c r="BM605" s="192" t="s">
        <v>837</v>
      </c>
    </row>
    <row r="606" s="13" customFormat="1">
      <c r="A606" s="13"/>
      <c r="B606" s="194"/>
      <c r="C606" s="13"/>
      <c r="D606" s="195" t="s">
        <v>255</v>
      </c>
      <c r="E606" s="196" t="s">
        <v>1</v>
      </c>
      <c r="F606" s="197" t="s">
        <v>127</v>
      </c>
      <c r="G606" s="13"/>
      <c r="H606" s="198">
        <v>108.67</v>
      </c>
      <c r="I606" s="199"/>
      <c r="J606" s="13"/>
      <c r="K606" s="13"/>
      <c r="L606" s="194"/>
      <c r="M606" s="200"/>
      <c r="N606" s="201"/>
      <c r="O606" s="201"/>
      <c r="P606" s="201"/>
      <c r="Q606" s="201"/>
      <c r="R606" s="201"/>
      <c r="S606" s="201"/>
      <c r="T606" s="20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96" t="s">
        <v>255</v>
      </c>
      <c r="AU606" s="196" t="s">
        <v>87</v>
      </c>
      <c r="AV606" s="13" t="s">
        <v>87</v>
      </c>
      <c r="AW606" s="13" t="s">
        <v>33</v>
      </c>
      <c r="AX606" s="13" t="s">
        <v>77</v>
      </c>
      <c r="AY606" s="196" t="s">
        <v>245</v>
      </c>
    </row>
    <row r="607" s="13" customFormat="1">
      <c r="A607" s="13"/>
      <c r="B607" s="194"/>
      <c r="C607" s="13"/>
      <c r="D607" s="195" t="s">
        <v>255</v>
      </c>
      <c r="E607" s="196" t="s">
        <v>1</v>
      </c>
      <c r="F607" s="197" t="s">
        <v>150</v>
      </c>
      <c r="G607" s="13"/>
      <c r="H607" s="198">
        <v>66.519999999999996</v>
      </c>
      <c r="I607" s="199"/>
      <c r="J607" s="13"/>
      <c r="K607" s="13"/>
      <c r="L607" s="194"/>
      <c r="M607" s="200"/>
      <c r="N607" s="201"/>
      <c r="O607" s="201"/>
      <c r="P607" s="201"/>
      <c r="Q607" s="201"/>
      <c r="R607" s="201"/>
      <c r="S607" s="201"/>
      <c r="T607" s="20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96" t="s">
        <v>255</v>
      </c>
      <c r="AU607" s="196" t="s">
        <v>87</v>
      </c>
      <c r="AV607" s="13" t="s">
        <v>87</v>
      </c>
      <c r="AW607" s="13" t="s">
        <v>33</v>
      </c>
      <c r="AX607" s="13" t="s">
        <v>77</v>
      </c>
      <c r="AY607" s="196" t="s">
        <v>245</v>
      </c>
    </row>
    <row r="608" s="13" customFormat="1">
      <c r="A608" s="13"/>
      <c r="B608" s="194"/>
      <c r="C608" s="13"/>
      <c r="D608" s="195" t="s">
        <v>255</v>
      </c>
      <c r="E608" s="196" t="s">
        <v>1</v>
      </c>
      <c r="F608" s="197" t="s">
        <v>187</v>
      </c>
      <c r="G608" s="13"/>
      <c r="H608" s="198">
        <v>103.81</v>
      </c>
      <c r="I608" s="199"/>
      <c r="J608" s="13"/>
      <c r="K608" s="13"/>
      <c r="L608" s="194"/>
      <c r="M608" s="200"/>
      <c r="N608" s="201"/>
      <c r="O608" s="201"/>
      <c r="P608" s="201"/>
      <c r="Q608" s="201"/>
      <c r="R608" s="201"/>
      <c r="S608" s="201"/>
      <c r="T608" s="20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196" t="s">
        <v>255</v>
      </c>
      <c r="AU608" s="196" t="s">
        <v>87</v>
      </c>
      <c r="AV608" s="13" t="s">
        <v>87</v>
      </c>
      <c r="AW608" s="13" t="s">
        <v>33</v>
      </c>
      <c r="AX608" s="13" t="s">
        <v>77</v>
      </c>
      <c r="AY608" s="196" t="s">
        <v>245</v>
      </c>
    </row>
    <row r="609" s="14" customFormat="1">
      <c r="A609" s="14"/>
      <c r="B609" s="203"/>
      <c r="C609" s="14"/>
      <c r="D609" s="195" t="s">
        <v>255</v>
      </c>
      <c r="E609" s="204" t="s">
        <v>1</v>
      </c>
      <c r="F609" s="205" t="s">
        <v>260</v>
      </c>
      <c r="G609" s="14"/>
      <c r="H609" s="206">
        <v>279</v>
      </c>
      <c r="I609" s="207"/>
      <c r="J609" s="14"/>
      <c r="K609" s="14"/>
      <c r="L609" s="203"/>
      <c r="M609" s="208"/>
      <c r="N609" s="209"/>
      <c r="O609" s="209"/>
      <c r="P609" s="209"/>
      <c r="Q609" s="209"/>
      <c r="R609" s="209"/>
      <c r="S609" s="209"/>
      <c r="T609" s="210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04" t="s">
        <v>255</v>
      </c>
      <c r="AU609" s="204" t="s">
        <v>87</v>
      </c>
      <c r="AV609" s="14" t="s">
        <v>246</v>
      </c>
      <c r="AW609" s="14" t="s">
        <v>33</v>
      </c>
      <c r="AX609" s="14" t="s">
        <v>8</v>
      </c>
      <c r="AY609" s="204" t="s">
        <v>245</v>
      </c>
    </row>
    <row r="610" s="2" customFormat="1" ht="24.15" customHeight="1">
      <c r="A610" s="37"/>
      <c r="B610" s="180"/>
      <c r="C610" s="181" t="s">
        <v>838</v>
      </c>
      <c r="D610" s="181" t="s">
        <v>248</v>
      </c>
      <c r="E610" s="182" t="s">
        <v>839</v>
      </c>
      <c r="F610" s="183" t="s">
        <v>840</v>
      </c>
      <c r="G610" s="184" t="s">
        <v>251</v>
      </c>
      <c r="H610" s="185">
        <v>4.9699999999999998</v>
      </c>
      <c r="I610" s="186"/>
      <c r="J610" s="187">
        <f>ROUND(I610*H610,0)</f>
        <v>0</v>
      </c>
      <c r="K610" s="183" t="s">
        <v>252</v>
      </c>
      <c r="L610" s="38"/>
      <c r="M610" s="188" t="s">
        <v>1</v>
      </c>
      <c r="N610" s="189" t="s">
        <v>43</v>
      </c>
      <c r="O610" s="76"/>
      <c r="P610" s="190">
        <f>O610*H610</f>
        <v>0</v>
      </c>
      <c r="Q610" s="190">
        <v>0</v>
      </c>
      <c r="R610" s="190">
        <f>Q610*H610</f>
        <v>0</v>
      </c>
      <c r="S610" s="190">
        <v>1.3999999999999999</v>
      </c>
      <c r="T610" s="191">
        <f>S610*H610</f>
        <v>6.9579999999999993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92" t="s">
        <v>253</v>
      </c>
      <c r="AT610" s="192" t="s">
        <v>248</v>
      </c>
      <c r="AU610" s="192" t="s">
        <v>87</v>
      </c>
      <c r="AY610" s="18" t="s">
        <v>245</v>
      </c>
      <c r="BE610" s="193">
        <f>IF(N610="základní",J610,0)</f>
        <v>0</v>
      </c>
      <c r="BF610" s="193">
        <f>IF(N610="snížená",J610,0)</f>
        <v>0</v>
      </c>
      <c r="BG610" s="193">
        <f>IF(N610="zákl. přenesená",J610,0)</f>
        <v>0</v>
      </c>
      <c r="BH610" s="193">
        <f>IF(N610="sníž. přenesená",J610,0)</f>
        <v>0</v>
      </c>
      <c r="BI610" s="193">
        <f>IF(N610="nulová",J610,0)</f>
        <v>0</v>
      </c>
      <c r="BJ610" s="18" t="s">
        <v>87</v>
      </c>
      <c r="BK610" s="193">
        <f>ROUND(I610*H610,0)</f>
        <v>0</v>
      </c>
      <c r="BL610" s="18" t="s">
        <v>253</v>
      </c>
      <c r="BM610" s="192" t="s">
        <v>841</v>
      </c>
    </row>
    <row r="611" s="13" customFormat="1">
      <c r="A611" s="13"/>
      <c r="B611" s="194"/>
      <c r="C611" s="13"/>
      <c r="D611" s="195" t="s">
        <v>255</v>
      </c>
      <c r="E611" s="196" t="s">
        <v>1</v>
      </c>
      <c r="F611" s="197" t="s">
        <v>842</v>
      </c>
      <c r="G611" s="13"/>
      <c r="H611" s="198">
        <v>2.0499999999999998</v>
      </c>
      <c r="I611" s="199"/>
      <c r="J611" s="13"/>
      <c r="K611" s="13"/>
      <c r="L611" s="194"/>
      <c r="M611" s="200"/>
      <c r="N611" s="201"/>
      <c r="O611" s="201"/>
      <c r="P611" s="201"/>
      <c r="Q611" s="201"/>
      <c r="R611" s="201"/>
      <c r="S611" s="201"/>
      <c r="T611" s="20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6" t="s">
        <v>255</v>
      </c>
      <c r="AU611" s="196" t="s">
        <v>87</v>
      </c>
      <c r="AV611" s="13" t="s">
        <v>87</v>
      </c>
      <c r="AW611" s="13" t="s">
        <v>33</v>
      </c>
      <c r="AX611" s="13" t="s">
        <v>77</v>
      </c>
      <c r="AY611" s="196" t="s">
        <v>245</v>
      </c>
    </row>
    <row r="612" s="13" customFormat="1">
      <c r="A612" s="13"/>
      <c r="B612" s="194"/>
      <c r="C612" s="13"/>
      <c r="D612" s="195" t="s">
        <v>255</v>
      </c>
      <c r="E612" s="196" t="s">
        <v>1</v>
      </c>
      <c r="F612" s="197" t="s">
        <v>843</v>
      </c>
      <c r="G612" s="13"/>
      <c r="H612" s="198">
        <v>0.81999999999999995</v>
      </c>
      <c r="I612" s="199"/>
      <c r="J612" s="13"/>
      <c r="K612" s="13"/>
      <c r="L612" s="194"/>
      <c r="M612" s="200"/>
      <c r="N612" s="201"/>
      <c r="O612" s="201"/>
      <c r="P612" s="201"/>
      <c r="Q612" s="201"/>
      <c r="R612" s="201"/>
      <c r="S612" s="201"/>
      <c r="T612" s="20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96" t="s">
        <v>255</v>
      </c>
      <c r="AU612" s="196" t="s">
        <v>87</v>
      </c>
      <c r="AV612" s="13" t="s">
        <v>87</v>
      </c>
      <c r="AW612" s="13" t="s">
        <v>33</v>
      </c>
      <c r="AX612" s="13" t="s">
        <v>77</v>
      </c>
      <c r="AY612" s="196" t="s">
        <v>245</v>
      </c>
    </row>
    <row r="613" s="13" customFormat="1">
      <c r="A613" s="13"/>
      <c r="B613" s="194"/>
      <c r="C613" s="13"/>
      <c r="D613" s="195" t="s">
        <v>255</v>
      </c>
      <c r="E613" s="196" t="s">
        <v>1</v>
      </c>
      <c r="F613" s="197" t="s">
        <v>844</v>
      </c>
      <c r="G613" s="13"/>
      <c r="H613" s="198">
        <v>2.1000000000000001</v>
      </c>
      <c r="I613" s="199"/>
      <c r="J613" s="13"/>
      <c r="K613" s="13"/>
      <c r="L613" s="194"/>
      <c r="M613" s="200"/>
      <c r="N613" s="201"/>
      <c r="O613" s="201"/>
      <c r="P613" s="201"/>
      <c r="Q613" s="201"/>
      <c r="R613" s="201"/>
      <c r="S613" s="201"/>
      <c r="T613" s="20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6" t="s">
        <v>255</v>
      </c>
      <c r="AU613" s="196" t="s">
        <v>87</v>
      </c>
      <c r="AV613" s="13" t="s">
        <v>87</v>
      </c>
      <c r="AW613" s="13" t="s">
        <v>33</v>
      </c>
      <c r="AX613" s="13" t="s">
        <v>77</v>
      </c>
      <c r="AY613" s="196" t="s">
        <v>245</v>
      </c>
    </row>
    <row r="614" s="14" customFormat="1">
      <c r="A614" s="14"/>
      <c r="B614" s="203"/>
      <c r="C614" s="14"/>
      <c r="D614" s="195" t="s">
        <v>255</v>
      </c>
      <c r="E614" s="204" t="s">
        <v>1</v>
      </c>
      <c r="F614" s="205" t="s">
        <v>260</v>
      </c>
      <c r="G614" s="14"/>
      <c r="H614" s="206">
        <v>4.9699999999999998</v>
      </c>
      <c r="I614" s="207"/>
      <c r="J614" s="14"/>
      <c r="K614" s="14"/>
      <c r="L614" s="203"/>
      <c r="M614" s="208"/>
      <c r="N614" s="209"/>
      <c r="O614" s="209"/>
      <c r="P614" s="209"/>
      <c r="Q614" s="209"/>
      <c r="R614" s="209"/>
      <c r="S614" s="209"/>
      <c r="T614" s="210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04" t="s">
        <v>255</v>
      </c>
      <c r="AU614" s="204" t="s">
        <v>87</v>
      </c>
      <c r="AV614" s="14" t="s">
        <v>246</v>
      </c>
      <c r="AW614" s="14" t="s">
        <v>33</v>
      </c>
      <c r="AX614" s="14" t="s">
        <v>8</v>
      </c>
      <c r="AY614" s="204" t="s">
        <v>245</v>
      </c>
    </row>
    <row r="615" s="2" customFormat="1" ht="24.15" customHeight="1">
      <c r="A615" s="37"/>
      <c r="B615" s="180"/>
      <c r="C615" s="181" t="s">
        <v>845</v>
      </c>
      <c r="D615" s="181" t="s">
        <v>248</v>
      </c>
      <c r="E615" s="182" t="s">
        <v>846</v>
      </c>
      <c r="F615" s="183" t="s">
        <v>847</v>
      </c>
      <c r="G615" s="184" t="s">
        <v>263</v>
      </c>
      <c r="H615" s="185">
        <v>51.814999999999998</v>
      </c>
      <c r="I615" s="186"/>
      <c r="J615" s="187">
        <f>ROUND(I615*H615,0)</f>
        <v>0</v>
      </c>
      <c r="K615" s="183" t="s">
        <v>252</v>
      </c>
      <c r="L615" s="38"/>
      <c r="M615" s="188" t="s">
        <v>1</v>
      </c>
      <c r="N615" s="189" t="s">
        <v>43</v>
      </c>
      <c r="O615" s="76"/>
      <c r="P615" s="190">
        <f>O615*H615</f>
        <v>0</v>
      </c>
      <c r="Q615" s="190">
        <v>0</v>
      </c>
      <c r="R615" s="190">
        <f>Q615*H615</f>
        <v>0</v>
      </c>
      <c r="S615" s="190">
        <v>0.037999999999999999</v>
      </c>
      <c r="T615" s="191">
        <f>S615*H615</f>
        <v>1.9689699999999999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2" t="s">
        <v>253</v>
      </c>
      <c r="AT615" s="192" t="s">
        <v>248</v>
      </c>
      <c r="AU615" s="192" t="s">
        <v>87</v>
      </c>
      <c r="AY615" s="18" t="s">
        <v>245</v>
      </c>
      <c r="BE615" s="193">
        <f>IF(N615="základní",J615,0)</f>
        <v>0</v>
      </c>
      <c r="BF615" s="193">
        <f>IF(N615="snížená",J615,0)</f>
        <v>0</v>
      </c>
      <c r="BG615" s="193">
        <f>IF(N615="zákl. přenesená",J615,0)</f>
        <v>0</v>
      </c>
      <c r="BH615" s="193">
        <f>IF(N615="sníž. přenesená",J615,0)</f>
        <v>0</v>
      </c>
      <c r="BI615" s="193">
        <f>IF(N615="nulová",J615,0)</f>
        <v>0</v>
      </c>
      <c r="BJ615" s="18" t="s">
        <v>87</v>
      </c>
      <c r="BK615" s="193">
        <f>ROUND(I615*H615,0)</f>
        <v>0</v>
      </c>
      <c r="BL615" s="18" t="s">
        <v>253</v>
      </c>
      <c r="BM615" s="192" t="s">
        <v>848</v>
      </c>
    </row>
    <row r="616" s="13" customFormat="1">
      <c r="A616" s="13"/>
      <c r="B616" s="194"/>
      <c r="C616" s="13"/>
      <c r="D616" s="195" t="s">
        <v>255</v>
      </c>
      <c r="E616" s="196" t="s">
        <v>1</v>
      </c>
      <c r="F616" s="197" t="s">
        <v>849</v>
      </c>
      <c r="G616" s="13"/>
      <c r="H616" s="198">
        <v>3.5099999999999998</v>
      </c>
      <c r="I616" s="199"/>
      <c r="J616" s="13"/>
      <c r="K616" s="13"/>
      <c r="L616" s="194"/>
      <c r="M616" s="200"/>
      <c r="N616" s="201"/>
      <c r="O616" s="201"/>
      <c r="P616" s="201"/>
      <c r="Q616" s="201"/>
      <c r="R616" s="201"/>
      <c r="S616" s="201"/>
      <c r="T616" s="20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96" t="s">
        <v>255</v>
      </c>
      <c r="AU616" s="196" t="s">
        <v>87</v>
      </c>
      <c r="AV616" s="13" t="s">
        <v>87</v>
      </c>
      <c r="AW616" s="13" t="s">
        <v>33</v>
      </c>
      <c r="AX616" s="13" t="s">
        <v>77</v>
      </c>
      <c r="AY616" s="196" t="s">
        <v>245</v>
      </c>
    </row>
    <row r="617" s="13" customFormat="1">
      <c r="A617" s="13"/>
      <c r="B617" s="194"/>
      <c r="C617" s="13"/>
      <c r="D617" s="195" t="s">
        <v>255</v>
      </c>
      <c r="E617" s="196" t="s">
        <v>1</v>
      </c>
      <c r="F617" s="197" t="s">
        <v>850</v>
      </c>
      <c r="G617" s="13"/>
      <c r="H617" s="198">
        <v>5.4000000000000004</v>
      </c>
      <c r="I617" s="199"/>
      <c r="J617" s="13"/>
      <c r="K617" s="13"/>
      <c r="L617" s="194"/>
      <c r="M617" s="200"/>
      <c r="N617" s="201"/>
      <c r="O617" s="201"/>
      <c r="P617" s="201"/>
      <c r="Q617" s="201"/>
      <c r="R617" s="201"/>
      <c r="S617" s="201"/>
      <c r="T617" s="20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196" t="s">
        <v>255</v>
      </c>
      <c r="AU617" s="196" t="s">
        <v>87</v>
      </c>
      <c r="AV617" s="13" t="s">
        <v>87</v>
      </c>
      <c r="AW617" s="13" t="s">
        <v>33</v>
      </c>
      <c r="AX617" s="13" t="s">
        <v>77</v>
      </c>
      <c r="AY617" s="196" t="s">
        <v>245</v>
      </c>
    </row>
    <row r="618" s="13" customFormat="1">
      <c r="A618" s="13"/>
      <c r="B618" s="194"/>
      <c r="C618" s="13"/>
      <c r="D618" s="195" t="s">
        <v>255</v>
      </c>
      <c r="E618" s="196" t="s">
        <v>1</v>
      </c>
      <c r="F618" s="197" t="s">
        <v>851</v>
      </c>
      <c r="G618" s="13"/>
      <c r="H618" s="198">
        <v>19.199999999999999</v>
      </c>
      <c r="I618" s="199"/>
      <c r="J618" s="13"/>
      <c r="K618" s="13"/>
      <c r="L618" s="194"/>
      <c r="M618" s="200"/>
      <c r="N618" s="201"/>
      <c r="O618" s="201"/>
      <c r="P618" s="201"/>
      <c r="Q618" s="201"/>
      <c r="R618" s="201"/>
      <c r="S618" s="201"/>
      <c r="T618" s="20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96" t="s">
        <v>255</v>
      </c>
      <c r="AU618" s="196" t="s">
        <v>87</v>
      </c>
      <c r="AV618" s="13" t="s">
        <v>87</v>
      </c>
      <c r="AW618" s="13" t="s">
        <v>33</v>
      </c>
      <c r="AX618" s="13" t="s">
        <v>77</v>
      </c>
      <c r="AY618" s="196" t="s">
        <v>245</v>
      </c>
    </row>
    <row r="619" s="13" customFormat="1">
      <c r="A619" s="13"/>
      <c r="B619" s="194"/>
      <c r="C619" s="13"/>
      <c r="D619" s="195" t="s">
        <v>255</v>
      </c>
      <c r="E619" s="196" t="s">
        <v>1</v>
      </c>
      <c r="F619" s="197" t="s">
        <v>852</v>
      </c>
      <c r="G619" s="13"/>
      <c r="H619" s="198">
        <v>20.824999999999999</v>
      </c>
      <c r="I619" s="199"/>
      <c r="J619" s="13"/>
      <c r="K619" s="13"/>
      <c r="L619" s="194"/>
      <c r="M619" s="200"/>
      <c r="N619" s="201"/>
      <c r="O619" s="201"/>
      <c r="P619" s="201"/>
      <c r="Q619" s="201"/>
      <c r="R619" s="201"/>
      <c r="S619" s="201"/>
      <c r="T619" s="20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96" t="s">
        <v>255</v>
      </c>
      <c r="AU619" s="196" t="s">
        <v>87</v>
      </c>
      <c r="AV619" s="13" t="s">
        <v>87</v>
      </c>
      <c r="AW619" s="13" t="s">
        <v>33</v>
      </c>
      <c r="AX619" s="13" t="s">
        <v>77</v>
      </c>
      <c r="AY619" s="196" t="s">
        <v>245</v>
      </c>
    </row>
    <row r="620" s="13" customFormat="1">
      <c r="A620" s="13"/>
      <c r="B620" s="194"/>
      <c r="C620" s="13"/>
      <c r="D620" s="195" t="s">
        <v>255</v>
      </c>
      <c r="E620" s="196" t="s">
        <v>1</v>
      </c>
      <c r="F620" s="197" t="s">
        <v>853</v>
      </c>
      <c r="G620" s="13"/>
      <c r="H620" s="198">
        <v>2.8799999999999999</v>
      </c>
      <c r="I620" s="199"/>
      <c r="J620" s="13"/>
      <c r="K620" s="13"/>
      <c r="L620" s="194"/>
      <c r="M620" s="200"/>
      <c r="N620" s="201"/>
      <c r="O620" s="201"/>
      <c r="P620" s="201"/>
      <c r="Q620" s="201"/>
      <c r="R620" s="201"/>
      <c r="S620" s="201"/>
      <c r="T620" s="20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96" t="s">
        <v>255</v>
      </c>
      <c r="AU620" s="196" t="s">
        <v>87</v>
      </c>
      <c r="AV620" s="13" t="s">
        <v>87</v>
      </c>
      <c r="AW620" s="13" t="s">
        <v>33</v>
      </c>
      <c r="AX620" s="13" t="s">
        <v>77</v>
      </c>
      <c r="AY620" s="196" t="s">
        <v>245</v>
      </c>
    </row>
    <row r="621" s="14" customFormat="1">
      <c r="A621" s="14"/>
      <c r="B621" s="203"/>
      <c r="C621" s="14"/>
      <c r="D621" s="195" t="s">
        <v>255</v>
      </c>
      <c r="E621" s="204" t="s">
        <v>1</v>
      </c>
      <c r="F621" s="205" t="s">
        <v>260</v>
      </c>
      <c r="G621" s="14"/>
      <c r="H621" s="206">
        <v>51.814999999999998</v>
      </c>
      <c r="I621" s="207"/>
      <c r="J621" s="14"/>
      <c r="K621" s="14"/>
      <c r="L621" s="203"/>
      <c r="M621" s="208"/>
      <c r="N621" s="209"/>
      <c r="O621" s="209"/>
      <c r="P621" s="209"/>
      <c r="Q621" s="209"/>
      <c r="R621" s="209"/>
      <c r="S621" s="209"/>
      <c r="T621" s="210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04" t="s">
        <v>255</v>
      </c>
      <c r="AU621" s="204" t="s">
        <v>87</v>
      </c>
      <c r="AV621" s="14" t="s">
        <v>246</v>
      </c>
      <c r="AW621" s="14" t="s">
        <v>33</v>
      </c>
      <c r="AX621" s="14" t="s">
        <v>8</v>
      </c>
      <c r="AY621" s="204" t="s">
        <v>245</v>
      </c>
    </row>
    <row r="622" s="2" customFormat="1" ht="24.15" customHeight="1">
      <c r="A622" s="37"/>
      <c r="B622" s="180"/>
      <c r="C622" s="181" t="s">
        <v>854</v>
      </c>
      <c r="D622" s="181" t="s">
        <v>248</v>
      </c>
      <c r="E622" s="182" t="s">
        <v>855</v>
      </c>
      <c r="F622" s="183" t="s">
        <v>856</v>
      </c>
      <c r="G622" s="184" t="s">
        <v>263</v>
      </c>
      <c r="H622" s="185">
        <v>48.784999999999997</v>
      </c>
      <c r="I622" s="186"/>
      <c r="J622" s="187">
        <f>ROUND(I622*H622,0)</f>
        <v>0</v>
      </c>
      <c r="K622" s="183" t="s">
        <v>252</v>
      </c>
      <c r="L622" s="38"/>
      <c r="M622" s="188" t="s">
        <v>1</v>
      </c>
      <c r="N622" s="189" t="s">
        <v>43</v>
      </c>
      <c r="O622" s="76"/>
      <c r="P622" s="190">
        <f>O622*H622</f>
        <v>0</v>
      </c>
      <c r="Q622" s="190">
        <v>0</v>
      </c>
      <c r="R622" s="190">
        <f>Q622*H622</f>
        <v>0</v>
      </c>
      <c r="S622" s="190">
        <v>0.034000000000000002</v>
      </c>
      <c r="T622" s="191">
        <f>S622*H622</f>
        <v>1.65869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92" t="s">
        <v>253</v>
      </c>
      <c r="AT622" s="192" t="s">
        <v>248</v>
      </c>
      <c r="AU622" s="192" t="s">
        <v>87</v>
      </c>
      <c r="AY622" s="18" t="s">
        <v>245</v>
      </c>
      <c r="BE622" s="193">
        <f>IF(N622="základní",J622,0)</f>
        <v>0</v>
      </c>
      <c r="BF622" s="193">
        <f>IF(N622="snížená",J622,0)</f>
        <v>0</v>
      </c>
      <c r="BG622" s="193">
        <f>IF(N622="zákl. přenesená",J622,0)</f>
        <v>0</v>
      </c>
      <c r="BH622" s="193">
        <f>IF(N622="sníž. přenesená",J622,0)</f>
        <v>0</v>
      </c>
      <c r="BI622" s="193">
        <f>IF(N622="nulová",J622,0)</f>
        <v>0</v>
      </c>
      <c r="BJ622" s="18" t="s">
        <v>87</v>
      </c>
      <c r="BK622" s="193">
        <f>ROUND(I622*H622,0)</f>
        <v>0</v>
      </c>
      <c r="BL622" s="18" t="s">
        <v>253</v>
      </c>
      <c r="BM622" s="192" t="s">
        <v>857</v>
      </c>
    </row>
    <row r="623" s="13" customFormat="1">
      <c r="A623" s="13"/>
      <c r="B623" s="194"/>
      <c r="C623" s="13"/>
      <c r="D623" s="195" t="s">
        <v>255</v>
      </c>
      <c r="E623" s="196" t="s">
        <v>1</v>
      </c>
      <c r="F623" s="197" t="s">
        <v>858</v>
      </c>
      <c r="G623" s="13"/>
      <c r="H623" s="198">
        <v>3.2799999999999998</v>
      </c>
      <c r="I623" s="199"/>
      <c r="J623" s="13"/>
      <c r="K623" s="13"/>
      <c r="L623" s="194"/>
      <c r="M623" s="200"/>
      <c r="N623" s="201"/>
      <c r="O623" s="201"/>
      <c r="P623" s="201"/>
      <c r="Q623" s="201"/>
      <c r="R623" s="201"/>
      <c r="S623" s="201"/>
      <c r="T623" s="20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96" t="s">
        <v>255</v>
      </c>
      <c r="AU623" s="196" t="s">
        <v>87</v>
      </c>
      <c r="AV623" s="13" t="s">
        <v>87</v>
      </c>
      <c r="AW623" s="13" t="s">
        <v>33</v>
      </c>
      <c r="AX623" s="13" t="s">
        <v>77</v>
      </c>
      <c r="AY623" s="196" t="s">
        <v>245</v>
      </c>
    </row>
    <row r="624" s="13" customFormat="1">
      <c r="A624" s="13"/>
      <c r="B624" s="194"/>
      <c r="C624" s="13"/>
      <c r="D624" s="195" t="s">
        <v>255</v>
      </c>
      <c r="E624" s="196" t="s">
        <v>1</v>
      </c>
      <c r="F624" s="197" t="s">
        <v>859</v>
      </c>
      <c r="G624" s="13"/>
      <c r="H624" s="198">
        <v>38.399999999999999</v>
      </c>
      <c r="I624" s="199"/>
      <c r="J624" s="13"/>
      <c r="K624" s="13"/>
      <c r="L624" s="194"/>
      <c r="M624" s="200"/>
      <c r="N624" s="201"/>
      <c r="O624" s="201"/>
      <c r="P624" s="201"/>
      <c r="Q624" s="201"/>
      <c r="R624" s="201"/>
      <c r="S624" s="201"/>
      <c r="T624" s="20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96" t="s">
        <v>255</v>
      </c>
      <c r="AU624" s="196" t="s">
        <v>87</v>
      </c>
      <c r="AV624" s="13" t="s">
        <v>87</v>
      </c>
      <c r="AW624" s="13" t="s">
        <v>33</v>
      </c>
      <c r="AX624" s="13" t="s">
        <v>77</v>
      </c>
      <c r="AY624" s="196" t="s">
        <v>245</v>
      </c>
    </row>
    <row r="625" s="13" customFormat="1">
      <c r="A625" s="13"/>
      <c r="B625" s="194"/>
      <c r="C625" s="13"/>
      <c r="D625" s="195" t="s">
        <v>255</v>
      </c>
      <c r="E625" s="196" t="s">
        <v>1</v>
      </c>
      <c r="F625" s="197" t="s">
        <v>860</v>
      </c>
      <c r="G625" s="13"/>
      <c r="H625" s="198">
        <v>7.1050000000000004</v>
      </c>
      <c r="I625" s="199"/>
      <c r="J625" s="13"/>
      <c r="K625" s="13"/>
      <c r="L625" s="194"/>
      <c r="M625" s="200"/>
      <c r="N625" s="201"/>
      <c r="O625" s="201"/>
      <c r="P625" s="201"/>
      <c r="Q625" s="201"/>
      <c r="R625" s="201"/>
      <c r="S625" s="201"/>
      <c r="T625" s="20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96" t="s">
        <v>255</v>
      </c>
      <c r="AU625" s="196" t="s">
        <v>87</v>
      </c>
      <c r="AV625" s="13" t="s">
        <v>87</v>
      </c>
      <c r="AW625" s="13" t="s">
        <v>33</v>
      </c>
      <c r="AX625" s="13" t="s">
        <v>77</v>
      </c>
      <c r="AY625" s="196" t="s">
        <v>245</v>
      </c>
    </row>
    <row r="626" s="14" customFormat="1">
      <c r="A626" s="14"/>
      <c r="B626" s="203"/>
      <c r="C626" s="14"/>
      <c r="D626" s="195" t="s">
        <v>255</v>
      </c>
      <c r="E626" s="204" t="s">
        <v>1</v>
      </c>
      <c r="F626" s="205" t="s">
        <v>260</v>
      </c>
      <c r="G626" s="14"/>
      <c r="H626" s="206">
        <v>48.784999999999997</v>
      </c>
      <c r="I626" s="207"/>
      <c r="J626" s="14"/>
      <c r="K626" s="14"/>
      <c r="L626" s="203"/>
      <c r="M626" s="208"/>
      <c r="N626" s="209"/>
      <c r="O626" s="209"/>
      <c r="P626" s="209"/>
      <c r="Q626" s="209"/>
      <c r="R626" s="209"/>
      <c r="S626" s="209"/>
      <c r="T626" s="210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04" t="s">
        <v>255</v>
      </c>
      <c r="AU626" s="204" t="s">
        <v>87</v>
      </c>
      <c r="AV626" s="14" t="s">
        <v>246</v>
      </c>
      <c r="AW626" s="14" t="s">
        <v>33</v>
      </c>
      <c r="AX626" s="14" t="s">
        <v>8</v>
      </c>
      <c r="AY626" s="204" t="s">
        <v>245</v>
      </c>
    </row>
    <row r="627" s="2" customFormat="1" ht="24.15" customHeight="1">
      <c r="A627" s="37"/>
      <c r="B627" s="180"/>
      <c r="C627" s="181" t="s">
        <v>861</v>
      </c>
      <c r="D627" s="181" t="s">
        <v>248</v>
      </c>
      <c r="E627" s="182" t="s">
        <v>862</v>
      </c>
      <c r="F627" s="183" t="s">
        <v>863</v>
      </c>
      <c r="G627" s="184" t="s">
        <v>263</v>
      </c>
      <c r="H627" s="185">
        <v>21.989999999999998</v>
      </c>
      <c r="I627" s="186"/>
      <c r="J627" s="187">
        <f>ROUND(I627*H627,0)</f>
        <v>0</v>
      </c>
      <c r="K627" s="183" t="s">
        <v>252</v>
      </c>
      <c r="L627" s="38"/>
      <c r="M627" s="188" t="s">
        <v>1</v>
      </c>
      <c r="N627" s="189" t="s">
        <v>43</v>
      </c>
      <c r="O627" s="76"/>
      <c r="P627" s="190">
        <f>O627*H627</f>
        <v>0</v>
      </c>
      <c r="Q627" s="190">
        <v>0</v>
      </c>
      <c r="R627" s="190">
        <f>Q627*H627</f>
        <v>0</v>
      </c>
      <c r="S627" s="190">
        <v>0.032000000000000001</v>
      </c>
      <c r="T627" s="191">
        <f>S627*H627</f>
        <v>0.70367999999999997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2" t="s">
        <v>253</v>
      </c>
      <c r="AT627" s="192" t="s">
        <v>248</v>
      </c>
      <c r="AU627" s="192" t="s">
        <v>87</v>
      </c>
      <c r="AY627" s="18" t="s">
        <v>245</v>
      </c>
      <c r="BE627" s="193">
        <f>IF(N627="základní",J627,0)</f>
        <v>0</v>
      </c>
      <c r="BF627" s="193">
        <f>IF(N627="snížená",J627,0)</f>
        <v>0</v>
      </c>
      <c r="BG627" s="193">
        <f>IF(N627="zákl. přenesená",J627,0)</f>
        <v>0</v>
      </c>
      <c r="BH627" s="193">
        <f>IF(N627="sníž. přenesená",J627,0)</f>
        <v>0</v>
      </c>
      <c r="BI627" s="193">
        <f>IF(N627="nulová",J627,0)</f>
        <v>0</v>
      </c>
      <c r="BJ627" s="18" t="s">
        <v>87</v>
      </c>
      <c r="BK627" s="193">
        <f>ROUND(I627*H627,0)</f>
        <v>0</v>
      </c>
      <c r="BL627" s="18" t="s">
        <v>253</v>
      </c>
      <c r="BM627" s="192" t="s">
        <v>864</v>
      </c>
    </row>
    <row r="628" s="13" customFormat="1">
      <c r="A628" s="13"/>
      <c r="B628" s="194"/>
      <c r="C628" s="13"/>
      <c r="D628" s="195" t="s">
        <v>255</v>
      </c>
      <c r="E628" s="196" t="s">
        <v>1</v>
      </c>
      <c r="F628" s="197" t="s">
        <v>865</v>
      </c>
      <c r="G628" s="13"/>
      <c r="H628" s="198">
        <v>11.1</v>
      </c>
      <c r="I628" s="199"/>
      <c r="J628" s="13"/>
      <c r="K628" s="13"/>
      <c r="L628" s="194"/>
      <c r="M628" s="200"/>
      <c r="N628" s="201"/>
      <c r="O628" s="201"/>
      <c r="P628" s="201"/>
      <c r="Q628" s="201"/>
      <c r="R628" s="201"/>
      <c r="S628" s="201"/>
      <c r="T628" s="20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196" t="s">
        <v>255</v>
      </c>
      <c r="AU628" s="196" t="s">
        <v>87</v>
      </c>
      <c r="AV628" s="13" t="s">
        <v>87</v>
      </c>
      <c r="AW628" s="13" t="s">
        <v>33</v>
      </c>
      <c r="AX628" s="13" t="s">
        <v>77</v>
      </c>
      <c r="AY628" s="196" t="s">
        <v>245</v>
      </c>
    </row>
    <row r="629" s="13" customFormat="1">
      <c r="A629" s="13"/>
      <c r="B629" s="194"/>
      <c r="C629" s="13"/>
      <c r="D629" s="195" t="s">
        <v>255</v>
      </c>
      <c r="E629" s="196" t="s">
        <v>1</v>
      </c>
      <c r="F629" s="197" t="s">
        <v>866</v>
      </c>
      <c r="G629" s="13"/>
      <c r="H629" s="198">
        <v>10.890000000000001</v>
      </c>
      <c r="I629" s="199"/>
      <c r="J629" s="13"/>
      <c r="K629" s="13"/>
      <c r="L629" s="194"/>
      <c r="M629" s="200"/>
      <c r="N629" s="201"/>
      <c r="O629" s="201"/>
      <c r="P629" s="201"/>
      <c r="Q629" s="201"/>
      <c r="R629" s="201"/>
      <c r="S629" s="201"/>
      <c r="T629" s="20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196" t="s">
        <v>255</v>
      </c>
      <c r="AU629" s="196" t="s">
        <v>87</v>
      </c>
      <c r="AV629" s="13" t="s">
        <v>87</v>
      </c>
      <c r="AW629" s="13" t="s">
        <v>33</v>
      </c>
      <c r="AX629" s="13" t="s">
        <v>77</v>
      </c>
      <c r="AY629" s="196" t="s">
        <v>245</v>
      </c>
    </row>
    <row r="630" s="14" customFormat="1">
      <c r="A630" s="14"/>
      <c r="B630" s="203"/>
      <c r="C630" s="14"/>
      <c r="D630" s="195" t="s">
        <v>255</v>
      </c>
      <c r="E630" s="204" t="s">
        <v>1</v>
      </c>
      <c r="F630" s="205" t="s">
        <v>260</v>
      </c>
      <c r="G630" s="14"/>
      <c r="H630" s="206">
        <v>21.989999999999998</v>
      </c>
      <c r="I630" s="207"/>
      <c r="J630" s="14"/>
      <c r="K630" s="14"/>
      <c r="L630" s="203"/>
      <c r="M630" s="208"/>
      <c r="N630" s="209"/>
      <c r="O630" s="209"/>
      <c r="P630" s="209"/>
      <c r="Q630" s="209"/>
      <c r="R630" s="209"/>
      <c r="S630" s="209"/>
      <c r="T630" s="210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04" t="s">
        <v>255</v>
      </c>
      <c r="AU630" s="204" t="s">
        <v>87</v>
      </c>
      <c r="AV630" s="14" t="s">
        <v>246</v>
      </c>
      <c r="AW630" s="14" t="s">
        <v>33</v>
      </c>
      <c r="AX630" s="14" t="s">
        <v>8</v>
      </c>
      <c r="AY630" s="204" t="s">
        <v>245</v>
      </c>
    </row>
    <row r="631" s="2" customFormat="1" ht="24.15" customHeight="1">
      <c r="A631" s="37"/>
      <c r="B631" s="180"/>
      <c r="C631" s="181" t="s">
        <v>867</v>
      </c>
      <c r="D631" s="181" t="s">
        <v>248</v>
      </c>
      <c r="E631" s="182" t="s">
        <v>868</v>
      </c>
      <c r="F631" s="183" t="s">
        <v>869</v>
      </c>
      <c r="G631" s="184" t="s">
        <v>251</v>
      </c>
      <c r="H631" s="185">
        <v>3.1589999999999998</v>
      </c>
      <c r="I631" s="186"/>
      <c r="J631" s="187">
        <f>ROUND(I631*H631,0)</f>
        <v>0</v>
      </c>
      <c r="K631" s="183" t="s">
        <v>252</v>
      </c>
      <c r="L631" s="38"/>
      <c r="M631" s="188" t="s">
        <v>1</v>
      </c>
      <c r="N631" s="189" t="s">
        <v>43</v>
      </c>
      <c r="O631" s="76"/>
      <c r="P631" s="190">
        <f>O631*H631</f>
        <v>0</v>
      </c>
      <c r="Q631" s="190">
        <v>0</v>
      </c>
      <c r="R631" s="190">
        <f>Q631*H631</f>
        <v>0</v>
      </c>
      <c r="S631" s="190">
        <v>1.8</v>
      </c>
      <c r="T631" s="191">
        <f>S631*H631</f>
        <v>5.6861999999999995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2" t="s">
        <v>253</v>
      </c>
      <c r="AT631" s="192" t="s">
        <v>248</v>
      </c>
      <c r="AU631" s="192" t="s">
        <v>87</v>
      </c>
      <c r="AY631" s="18" t="s">
        <v>245</v>
      </c>
      <c r="BE631" s="193">
        <f>IF(N631="základní",J631,0)</f>
        <v>0</v>
      </c>
      <c r="BF631" s="193">
        <f>IF(N631="snížená",J631,0)</f>
        <v>0</v>
      </c>
      <c r="BG631" s="193">
        <f>IF(N631="zákl. přenesená",J631,0)</f>
        <v>0</v>
      </c>
      <c r="BH631" s="193">
        <f>IF(N631="sníž. přenesená",J631,0)</f>
        <v>0</v>
      </c>
      <c r="BI631" s="193">
        <f>IF(N631="nulová",J631,0)</f>
        <v>0</v>
      </c>
      <c r="BJ631" s="18" t="s">
        <v>87</v>
      </c>
      <c r="BK631" s="193">
        <f>ROUND(I631*H631,0)</f>
        <v>0</v>
      </c>
      <c r="BL631" s="18" t="s">
        <v>253</v>
      </c>
      <c r="BM631" s="192" t="s">
        <v>870</v>
      </c>
    </row>
    <row r="632" s="13" customFormat="1">
      <c r="A632" s="13"/>
      <c r="B632" s="194"/>
      <c r="C632" s="13"/>
      <c r="D632" s="195" t="s">
        <v>255</v>
      </c>
      <c r="E632" s="196" t="s">
        <v>1</v>
      </c>
      <c r="F632" s="197" t="s">
        <v>871</v>
      </c>
      <c r="G632" s="13"/>
      <c r="H632" s="198">
        <v>1.1359999999999999</v>
      </c>
      <c r="I632" s="199"/>
      <c r="J632" s="13"/>
      <c r="K632" s="13"/>
      <c r="L632" s="194"/>
      <c r="M632" s="200"/>
      <c r="N632" s="201"/>
      <c r="O632" s="201"/>
      <c r="P632" s="201"/>
      <c r="Q632" s="201"/>
      <c r="R632" s="201"/>
      <c r="S632" s="201"/>
      <c r="T632" s="20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96" t="s">
        <v>255</v>
      </c>
      <c r="AU632" s="196" t="s">
        <v>87</v>
      </c>
      <c r="AV632" s="13" t="s">
        <v>87</v>
      </c>
      <c r="AW632" s="13" t="s">
        <v>33</v>
      </c>
      <c r="AX632" s="13" t="s">
        <v>77</v>
      </c>
      <c r="AY632" s="196" t="s">
        <v>245</v>
      </c>
    </row>
    <row r="633" s="13" customFormat="1">
      <c r="A633" s="13"/>
      <c r="B633" s="194"/>
      <c r="C633" s="13"/>
      <c r="D633" s="195" t="s">
        <v>255</v>
      </c>
      <c r="E633" s="196" t="s">
        <v>1</v>
      </c>
      <c r="F633" s="197" t="s">
        <v>872</v>
      </c>
      <c r="G633" s="13"/>
      <c r="H633" s="198">
        <v>1.19</v>
      </c>
      <c r="I633" s="199"/>
      <c r="J633" s="13"/>
      <c r="K633" s="13"/>
      <c r="L633" s="194"/>
      <c r="M633" s="200"/>
      <c r="N633" s="201"/>
      <c r="O633" s="201"/>
      <c r="P633" s="201"/>
      <c r="Q633" s="201"/>
      <c r="R633" s="201"/>
      <c r="S633" s="201"/>
      <c r="T633" s="20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96" t="s">
        <v>255</v>
      </c>
      <c r="AU633" s="196" t="s">
        <v>87</v>
      </c>
      <c r="AV633" s="13" t="s">
        <v>87</v>
      </c>
      <c r="AW633" s="13" t="s">
        <v>33</v>
      </c>
      <c r="AX633" s="13" t="s">
        <v>77</v>
      </c>
      <c r="AY633" s="196" t="s">
        <v>245</v>
      </c>
    </row>
    <row r="634" s="13" customFormat="1">
      <c r="A634" s="13"/>
      <c r="B634" s="194"/>
      <c r="C634" s="13"/>
      <c r="D634" s="195" t="s">
        <v>255</v>
      </c>
      <c r="E634" s="196" t="s">
        <v>1</v>
      </c>
      <c r="F634" s="197" t="s">
        <v>873</v>
      </c>
      <c r="G634" s="13"/>
      <c r="H634" s="198">
        <v>0.83299999999999996</v>
      </c>
      <c r="I634" s="199"/>
      <c r="J634" s="13"/>
      <c r="K634" s="13"/>
      <c r="L634" s="194"/>
      <c r="M634" s="200"/>
      <c r="N634" s="201"/>
      <c r="O634" s="201"/>
      <c r="P634" s="201"/>
      <c r="Q634" s="201"/>
      <c r="R634" s="201"/>
      <c r="S634" s="201"/>
      <c r="T634" s="20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196" t="s">
        <v>255</v>
      </c>
      <c r="AU634" s="196" t="s">
        <v>87</v>
      </c>
      <c r="AV634" s="13" t="s">
        <v>87</v>
      </c>
      <c r="AW634" s="13" t="s">
        <v>33</v>
      </c>
      <c r="AX634" s="13" t="s">
        <v>77</v>
      </c>
      <c r="AY634" s="196" t="s">
        <v>245</v>
      </c>
    </row>
    <row r="635" s="14" customFormat="1">
      <c r="A635" s="14"/>
      <c r="B635" s="203"/>
      <c r="C635" s="14"/>
      <c r="D635" s="195" t="s">
        <v>255</v>
      </c>
      <c r="E635" s="204" t="s">
        <v>1</v>
      </c>
      <c r="F635" s="205" t="s">
        <v>260</v>
      </c>
      <c r="G635" s="14"/>
      <c r="H635" s="206">
        <v>3.1589999999999998</v>
      </c>
      <c r="I635" s="207"/>
      <c r="J635" s="14"/>
      <c r="K635" s="14"/>
      <c r="L635" s="203"/>
      <c r="M635" s="208"/>
      <c r="N635" s="209"/>
      <c r="O635" s="209"/>
      <c r="P635" s="209"/>
      <c r="Q635" s="209"/>
      <c r="R635" s="209"/>
      <c r="S635" s="209"/>
      <c r="T635" s="210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04" t="s">
        <v>255</v>
      </c>
      <c r="AU635" s="204" t="s">
        <v>87</v>
      </c>
      <c r="AV635" s="14" t="s">
        <v>246</v>
      </c>
      <c r="AW635" s="14" t="s">
        <v>33</v>
      </c>
      <c r="AX635" s="14" t="s">
        <v>8</v>
      </c>
      <c r="AY635" s="204" t="s">
        <v>245</v>
      </c>
    </row>
    <row r="636" s="2" customFormat="1" ht="24.15" customHeight="1">
      <c r="A636" s="37"/>
      <c r="B636" s="180"/>
      <c r="C636" s="181" t="s">
        <v>874</v>
      </c>
      <c r="D636" s="181" t="s">
        <v>248</v>
      </c>
      <c r="E636" s="182" t="s">
        <v>875</v>
      </c>
      <c r="F636" s="183" t="s">
        <v>876</v>
      </c>
      <c r="G636" s="184" t="s">
        <v>251</v>
      </c>
      <c r="H636" s="185">
        <v>0.52200000000000002</v>
      </c>
      <c r="I636" s="186"/>
      <c r="J636" s="187">
        <f>ROUND(I636*H636,0)</f>
        <v>0</v>
      </c>
      <c r="K636" s="183" t="s">
        <v>252</v>
      </c>
      <c r="L636" s="38"/>
      <c r="M636" s="188" t="s">
        <v>1</v>
      </c>
      <c r="N636" s="189" t="s">
        <v>43</v>
      </c>
      <c r="O636" s="76"/>
      <c r="P636" s="190">
        <f>O636*H636</f>
        <v>0</v>
      </c>
      <c r="Q636" s="190">
        <v>0</v>
      </c>
      <c r="R636" s="190">
        <f>Q636*H636</f>
        <v>0</v>
      </c>
      <c r="S636" s="190">
        <v>1.8</v>
      </c>
      <c r="T636" s="191">
        <f>S636*H636</f>
        <v>0.9396000000000001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92" t="s">
        <v>253</v>
      </c>
      <c r="AT636" s="192" t="s">
        <v>248</v>
      </c>
      <c r="AU636" s="192" t="s">
        <v>87</v>
      </c>
      <c r="AY636" s="18" t="s">
        <v>245</v>
      </c>
      <c r="BE636" s="193">
        <f>IF(N636="základní",J636,0)</f>
        <v>0</v>
      </c>
      <c r="BF636" s="193">
        <f>IF(N636="snížená",J636,0)</f>
        <v>0</v>
      </c>
      <c r="BG636" s="193">
        <f>IF(N636="zákl. přenesená",J636,0)</f>
        <v>0</v>
      </c>
      <c r="BH636" s="193">
        <f>IF(N636="sníž. přenesená",J636,0)</f>
        <v>0</v>
      </c>
      <c r="BI636" s="193">
        <f>IF(N636="nulová",J636,0)</f>
        <v>0</v>
      </c>
      <c r="BJ636" s="18" t="s">
        <v>87</v>
      </c>
      <c r="BK636" s="193">
        <f>ROUND(I636*H636,0)</f>
        <v>0</v>
      </c>
      <c r="BL636" s="18" t="s">
        <v>253</v>
      </c>
      <c r="BM636" s="192" t="s">
        <v>877</v>
      </c>
    </row>
    <row r="637" s="13" customFormat="1">
      <c r="A637" s="13"/>
      <c r="B637" s="194"/>
      <c r="C637" s="13"/>
      <c r="D637" s="195" t="s">
        <v>255</v>
      </c>
      <c r="E637" s="196" t="s">
        <v>1</v>
      </c>
      <c r="F637" s="197" t="s">
        <v>878</v>
      </c>
      <c r="G637" s="13"/>
      <c r="H637" s="198">
        <v>0.52200000000000002</v>
      </c>
      <c r="I637" s="199"/>
      <c r="J637" s="13"/>
      <c r="K637" s="13"/>
      <c r="L637" s="194"/>
      <c r="M637" s="200"/>
      <c r="N637" s="201"/>
      <c r="O637" s="201"/>
      <c r="P637" s="201"/>
      <c r="Q637" s="201"/>
      <c r="R637" s="201"/>
      <c r="S637" s="201"/>
      <c r="T637" s="20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96" t="s">
        <v>255</v>
      </c>
      <c r="AU637" s="196" t="s">
        <v>87</v>
      </c>
      <c r="AV637" s="13" t="s">
        <v>87</v>
      </c>
      <c r="AW637" s="13" t="s">
        <v>33</v>
      </c>
      <c r="AX637" s="13" t="s">
        <v>8</v>
      </c>
      <c r="AY637" s="196" t="s">
        <v>245</v>
      </c>
    </row>
    <row r="638" s="2" customFormat="1" ht="24.15" customHeight="1">
      <c r="A638" s="37"/>
      <c r="B638" s="180"/>
      <c r="C638" s="181" t="s">
        <v>879</v>
      </c>
      <c r="D638" s="181" t="s">
        <v>248</v>
      </c>
      <c r="E638" s="182" t="s">
        <v>880</v>
      </c>
      <c r="F638" s="183" t="s">
        <v>881</v>
      </c>
      <c r="G638" s="184" t="s">
        <v>263</v>
      </c>
      <c r="H638" s="185">
        <v>162.78999999999999</v>
      </c>
      <c r="I638" s="186"/>
      <c r="J638" s="187">
        <f>ROUND(I638*H638,0)</f>
        <v>0</v>
      </c>
      <c r="K638" s="183" t="s">
        <v>252</v>
      </c>
      <c r="L638" s="38"/>
      <c r="M638" s="188" t="s">
        <v>1</v>
      </c>
      <c r="N638" s="189" t="s">
        <v>43</v>
      </c>
      <c r="O638" s="76"/>
      <c r="P638" s="190">
        <f>O638*H638</f>
        <v>0</v>
      </c>
      <c r="Q638" s="190">
        <v>0</v>
      </c>
      <c r="R638" s="190">
        <f>Q638*H638</f>
        <v>0</v>
      </c>
      <c r="S638" s="190">
        <v>0.0040000000000000001</v>
      </c>
      <c r="T638" s="191">
        <f>S638*H638</f>
        <v>0.65115999999999996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92" t="s">
        <v>253</v>
      </c>
      <c r="AT638" s="192" t="s">
        <v>248</v>
      </c>
      <c r="AU638" s="192" t="s">
        <v>87</v>
      </c>
      <c r="AY638" s="18" t="s">
        <v>245</v>
      </c>
      <c r="BE638" s="193">
        <f>IF(N638="základní",J638,0)</f>
        <v>0</v>
      </c>
      <c r="BF638" s="193">
        <f>IF(N638="snížená",J638,0)</f>
        <v>0</v>
      </c>
      <c r="BG638" s="193">
        <f>IF(N638="zákl. přenesená",J638,0)</f>
        <v>0</v>
      </c>
      <c r="BH638" s="193">
        <f>IF(N638="sníž. přenesená",J638,0)</f>
        <v>0</v>
      </c>
      <c r="BI638" s="193">
        <f>IF(N638="nulová",J638,0)</f>
        <v>0</v>
      </c>
      <c r="BJ638" s="18" t="s">
        <v>87</v>
      </c>
      <c r="BK638" s="193">
        <f>ROUND(I638*H638,0)</f>
        <v>0</v>
      </c>
      <c r="BL638" s="18" t="s">
        <v>253</v>
      </c>
      <c r="BM638" s="192" t="s">
        <v>882</v>
      </c>
    </row>
    <row r="639" s="13" customFormat="1">
      <c r="A639" s="13"/>
      <c r="B639" s="194"/>
      <c r="C639" s="13"/>
      <c r="D639" s="195" t="s">
        <v>255</v>
      </c>
      <c r="E639" s="196" t="s">
        <v>1</v>
      </c>
      <c r="F639" s="197" t="s">
        <v>416</v>
      </c>
      <c r="G639" s="13"/>
      <c r="H639" s="198">
        <v>252.78999999999999</v>
      </c>
      <c r="I639" s="199"/>
      <c r="J639" s="13"/>
      <c r="K639" s="13"/>
      <c r="L639" s="194"/>
      <c r="M639" s="200"/>
      <c r="N639" s="201"/>
      <c r="O639" s="201"/>
      <c r="P639" s="201"/>
      <c r="Q639" s="201"/>
      <c r="R639" s="201"/>
      <c r="S639" s="201"/>
      <c r="T639" s="20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96" t="s">
        <v>255</v>
      </c>
      <c r="AU639" s="196" t="s">
        <v>87</v>
      </c>
      <c r="AV639" s="13" t="s">
        <v>87</v>
      </c>
      <c r="AW639" s="13" t="s">
        <v>33</v>
      </c>
      <c r="AX639" s="13" t="s">
        <v>77</v>
      </c>
      <c r="AY639" s="196" t="s">
        <v>245</v>
      </c>
    </row>
    <row r="640" s="13" customFormat="1">
      <c r="A640" s="13"/>
      <c r="B640" s="194"/>
      <c r="C640" s="13"/>
      <c r="D640" s="195" t="s">
        <v>255</v>
      </c>
      <c r="E640" s="196" t="s">
        <v>1</v>
      </c>
      <c r="F640" s="197" t="s">
        <v>417</v>
      </c>
      <c r="G640" s="13"/>
      <c r="H640" s="198">
        <v>-41</v>
      </c>
      <c r="I640" s="199"/>
      <c r="J640" s="13"/>
      <c r="K640" s="13"/>
      <c r="L640" s="194"/>
      <c r="M640" s="200"/>
      <c r="N640" s="201"/>
      <c r="O640" s="201"/>
      <c r="P640" s="201"/>
      <c r="Q640" s="201"/>
      <c r="R640" s="201"/>
      <c r="S640" s="201"/>
      <c r="T640" s="20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96" t="s">
        <v>255</v>
      </c>
      <c r="AU640" s="196" t="s">
        <v>87</v>
      </c>
      <c r="AV640" s="13" t="s">
        <v>87</v>
      </c>
      <c r="AW640" s="13" t="s">
        <v>33</v>
      </c>
      <c r="AX640" s="13" t="s">
        <v>77</v>
      </c>
      <c r="AY640" s="196" t="s">
        <v>245</v>
      </c>
    </row>
    <row r="641" s="13" customFormat="1">
      <c r="A641" s="13"/>
      <c r="B641" s="194"/>
      <c r="C641" s="13"/>
      <c r="D641" s="195" t="s">
        <v>255</v>
      </c>
      <c r="E641" s="196" t="s">
        <v>1</v>
      </c>
      <c r="F641" s="197" t="s">
        <v>418</v>
      </c>
      <c r="G641" s="13"/>
      <c r="H641" s="198">
        <v>-19</v>
      </c>
      <c r="I641" s="199"/>
      <c r="J641" s="13"/>
      <c r="K641" s="13"/>
      <c r="L641" s="194"/>
      <c r="M641" s="200"/>
      <c r="N641" s="201"/>
      <c r="O641" s="201"/>
      <c r="P641" s="201"/>
      <c r="Q641" s="201"/>
      <c r="R641" s="201"/>
      <c r="S641" s="201"/>
      <c r="T641" s="20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96" t="s">
        <v>255</v>
      </c>
      <c r="AU641" s="196" t="s">
        <v>87</v>
      </c>
      <c r="AV641" s="13" t="s">
        <v>87</v>
      </c>
      <c r="AW641" s="13" t="s">
        <v>33</v>
      </c>
      <c r="AX641" s="13" t="s">
        <v>77</v>
      </c>
      <c r="AY641" s="196" t="s">
        <v>245</v>
      </c>
    </row>
    <row r="642" s="13" customFormat="1">
      <c r="A642" s="13"/>
      <c r="B642" s="194"/>
      <c r="C642" s="13"/>
      <c r="D642" s="195" t="s">
        <v>255</v>
      </c>
      <c r="E642" s="196" t="s">
        <v>1</v>
      </c>
      <c r="F642" s="197" t="s">
        <v>419</v>
      </c>
      <c r="G642" s="13"/>
      <c r="H642" s="198">
        <v>-30</v>
      </c>
      <c r="I642" s="199"/>
      <c r="J642" s="13"/>
      <c r="K642" s="13"/>
      <c r="L642" s="194"/>
      <c r="M642" s="200"/>
      <c r="N642" s="201"/>
      <c r="O642" s="201"/>
      <c r="P642" s="201"/>
      <c r="Q642" s="201"/>
      <c r="R642" s="201"/>
      <c r="S642" s="201"/>
      <c r="T642" s="20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96" t="s">
        <v>255</v>
      </c>
      <c r="AU642" s="196" t="s">
        <v>87</v>
      </c>
      <c r="AV642" s="13" t="s">
        <v>87</v>
      </c>
      <c r="AW642" s="13" t="s">
        <v>33</v>
      </c>
      <c r="AX642" s="13" t="s">
        <v>77</v>
      </c>
      <c r="AY642" s="196" t="s">
        <v>245</v>
      </c>
    </row>
    <row r="643" s="14" customFormat="1">
      <c r="A643" s="14"/>
      <c r="B643" s="203"/>
      <c r="C643" s="14"/>
      <c r="D643" s="195" t="s">
        <v>255</v>
      </c>
      <c r="E643" s="204" t="s">
        <v>1</v>
      </c>
      <c r="F643" s="205" t="s">
        <v>420</v>
      </c>
      <c r="G643" s="14"/>
      <c r="H643" s="206">
        <v>162.78999999999999</v>
      </c>
      <c r="I643" s="207"/>
      <c r="J643" s="14"/>
      <c r="K643" s="14"/>
      <c r="L643" s="203"/>
      <c r="M643" s="208"/>
      <c r="N643" s="209"/>
      <c r="O643" s="209"/>
      <c r="P643" s="209"/>
      <c r="Q643" s="209"/>
      <c r="R643" s="209"/>
      <c r="S643" s="209"/>
      <c r="T643" s="21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04" t="s">
        <v>255</v>
      </c>
      <c r="AU643" s="204" t="s">
        <v>87</v>
      </c>
      <c r="AV643" s="14" t="s">
        <v>246</v>
      </c>
      <c r="AW643" s="14" t="s">
        <v>33</v>
      </c>
      <c r="AX643" s="14" t="s">
        <v>8</v>
      </c>
      <c r="AY643" s="204" t="s">
        <v>245</v>
      </c>
    </row>
    <row r="644" s="2" customFormat="1" ht="24.15" customHeight="1">
      <c r="A644" s="37"/>
      <c r="B644" s="180"/>
      <c r="C644" s="181" t="s">
        <v>883</v>
      </c>
      <c r="D644" s="181" t="s">
        <v>248</v>
      </c>
      <c r="E644" s="182" t="s">
        <v>884</v>
      </c>
      <c r="F644" s="183" t="s">
        <v>885</v>
      </c>
      <c r="G644" s="184" t="s">
        <v>263</v>
      </c>
      <c r="H644" s="185">
        <v>258.37</v>
      </c>
      <c r="I644" s="186"/>
      <c r="J644" s="187">
        <f>ROUND(I644*H644,0)</f>
        <v>0</v>
      </c>
      <c r="K644" s="183" t="s">
        <v>252</v>
      </c>
      <c r="L644" s="38"/>
      <c r="M644" s="188" t="s">
        <v>1</v>
      </c>
      <c r="N644" s="189" t="s">
        <v>43</v>
      </c>
      <c r="O644" s="76"/>
      <c r="P644" s="190">
        <f>O644*H644</f>
        <v>0</v>
      </c>
      <c r="Q644" s="190">
        <v>0</v>
      </c>
      <c r="R644" s="190">
        <f>Q644*H644</f>
        <v>0</v>
      </c>
      <c r="S644" s="190">
        <v>0.050000000000000003</v>
      </c>
      <c r="T644" s="191">
        <f>S644*H644</f>
        <v>12.918500000000002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192" t="s">
        <v>253</v>
      </c>
      <c r="AT644" s="192" t="s">
        <v>248</v>
      </c>
      <c r="AU644" s="192" t="s">
        <v>87</v>
      </c>
      <c r="AY644" s="18" t="s">
        <v>245</v>
      </c>
      <c r="BE644" s="193">
        <f>IF(N644="základní",J644,0)</f>
        <v>0</v>
      </c>
      <c r="BF644" s="193">
        <f>IF(N644="snížená",J644,0)</f>
        <v>0</v>
      </c>
      <c r="BG644" s="193">
        <f>IF(N644="zákl. přenesená",J644,0)</f>
        <v>0</v>
      </c>
      <c r="BH644" s="193">
        <f>IF(N644="sníž. přenesená",J644,0)</f>
        <v>0</v>
      </c>
      <c r="BI644" s="193">
        <f>IF(N644="nulová",J644,0)</f>
        <v>0</v>
      </c>
      <c r="BJ644" s="18" t="s">
        <v>87</v>
      </c>
      <c r="BK644" s="193">
        <f>ROUND(I644*H644,0)</f>
        <v>0</v>
      </c>
      <c r="BL644" s="18" t="s">
        <v>253</v>
      </c>
      <c r="BM644" s="192" t="s">
        <v>886</v>
      </c>
    </row>
    <row r="645" s="13" customFormat="1">
      <c r="A645" s="13"/>
      <c r="B645" s="194"/>
      <c r="C645" s="13"/>
      <c r="D645" s="195" t="s">
        <v>255</v>
      </c>
      <c r="E645" s="196" t="s">
        <v>1</v>
      </c>
      <c r="F645" s="197" t="s">
        <v>406</v>
      </c>
      <c r="G645" s="13"/>
      <c r="H645" s="198">
        <v>258.37</v>
      </c>
      <c r="I645" s="199"/>
      <c r="J645" s="13"/>
      <c r="K645" s="13"/>
      <c r="L645" s="194"/>
      <c r="M645" s="200"/>
      <c r="N645" s="201"/>
      <c r="O645" s="201"/>
      <c r="P645" s="201"/>
      <c r="Q645" s="201"/>
      <c r="R645" s="201"/>
      <c r="S645" s="201"/>
      <c r="T645" s="20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196" t="s">
        <v>255</v>
      </c>
      <c r="AU645" s="196" t="s">
        <v>87</v>
      </c>
      <c r="AV645" s="13" t="s">
        <v>87</v>
      </c>
      <c r="AW645" s="13" t="s">
        <v>33</v>
      </c>
      <c r="AX645" s="13" t="s">
        <v>77</v>
      </c>
      <c r="AY645" s="196" t="s">
        <v>245</v>
      </c>
    </row>
    <row r="646" s="14" customFormat="1">
      <c r="A646" s="14"/>
      <c r="B646" s="203"/>
      <c r="C646" s="14"/>
      <c r="D646" s="195" t="s">
        <v>255</v>
      </c>
      <c r="E646" s="204" t="s">
        <v>1</v>
      </c>
      <c r="F646" s="205" t="s">
        <v>407</v>
      </c>
      <c r="G646" s="14"/>
      <c r="H646" s="206">
        <v>258.37</v>
      </c>
      <c r="I646" s="207"/>
      <c r="J646" s="14"/>
      <c r="K646" s="14"/>
      <c r="L646" s="203"/>
      <c r="M646" s="208"/>
      <c r="N646" s="209"/>
      <c r="O646" s="209"/>
      <c r="P646" s="209"/>
      <c r="Q646" s="209"/>
      <c r="R646" s="209"/>
      <c r="S646" s="209"/>
      <c r="T646" s="210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04" t="s">
        <v>255</v>
      </c>
      <c r="AU646" s="204" t="s">
        <v>87</v>
      </c>
      <c r="AV646" s="14" t="s">
        <v>246</v>
      </c>
      <c r="AW646" s="14" t="s">
        <v>33</v>
      </c>
      <c r="AX646" s="14" t="s">
        <v>8</v>
      </c>
      <c r="AY646" s="204" t="s">
        <v>245</v>
      </c>
    </row>
    <row r="647" s="2" customFormat="1" ht="37.8" customHeight="1">
      <c r="A647" s="37"/>
      <c r="B647" s="180"/>
      <c r="C647" s="181" t="s">
        <v>173</v>
      </c>
      <c r="D647" s="181" t="s">
        <v>248</v>
      </c>
      <c r="E647" s="182" t="s">
        <v>887</v>
      </c>
      <c r="F647" s="183" t="s">
        <v>888</v>
      </c>
      <c r="G647" s="184" t="s">
        <v>263</v>
      </c>
      <c r="H647" s="185">
        <v>90</v>
      </c>
      <c r="I647" s="186"/>
      <c r="J647" s="187">
        <f>ROUND(I647*H647,0)</f>
        <v>0</v>
      </c>
      <c r="K647" s="183" t="s">
        <v>252</v>
      </c>
      <c r="L647" s="38"/>
      <c r="M647" s="188" t="s">
        <v>1</v>
      </c>
      <c r="N647" s="189" t="s">
        <v>43</v>
      </c>
      <c r="O647" s="76"/>
      <c r="P647" s="190">
        <f>O647*H647</f>
        <v>0</v>
      </c>
      <c r="Q647" s="190">
        <v>0</v>
      </c>
      <c r="R647" s="190">
        <f>Q647*H647</f>
        <v>0</v>
      </c>
      <c r="S647" s="190">
        <v>0.050000000000000003</v>
      </c>
      <c r="T647" s="191">
        <f>S647*H647</f>
        <v>4.5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2" t="s">
        <v>253</v>
      </c>
      <c r="AT647" s="192" t="s">
        <v>248</v>
      </c>
      <c r="AU647" s="192" t="s">
        <v>87</v>
      </c>
      <c r="AY647" s="18" t="s">
        <v>245</v>
      </c>
      <c r="BE647" s="193">
        <f>IF(N647="základní",J647,0)</f>
        <v>0</v>
      </c>
      <c r="BF647" s="193">
        <f>IF(N647="snížená",J647,0)</f>
        <v>0</v>
      </c>
      <c r="BG647" s="193">
        <f>IF(N647="zákl. přenesená",J647,0)</f>
        <v>0</v>
      </c>
      <c r="BH647" s="193">
        <f>IF(N647="sníž. přenesená",J647,0)</f>
        <v>0</v>
      </c>
      <c r="BI647" s="193">
        <f>IF(N647="nulová",J647,0)</f>
        <v>0</v>
      </c>
      <c r="BJ647" s="18" t="s">
        <v>87</v>
      </c>
      <c r="BK647" s="193">
        <f>ROUND(I647*H647,0)</f>
        <v>0</v>
      </c>
      <c r="BL647" s="18" t="s">
        <v>253</v>
      </c>
      <c r="BM647" s="192" t="s">
        <v>889</v>
      </c>
    </row>
    <row r="648" s="13" customFormat="1">
      <c r="A648" s="13"/>
      <c r="B648" s="194"/>
      <c r="C648" s="13"/>
      <c r="D648" s="195" t="s">
        <v>255</v>
      </c>
      <c r="E648" s="196" t="s">
        <v>1</v>
      </c>
      <c r="F648" s="197" t="s">
        <v>346</v>
      </c>
      <c r="G648" s="13"/>
      <c r="H648" s="198">
        <v>41</v>
      </c>
      <c r="I648" s="199"/>
      <c r="J648" s="13"/>
      <c r="K648" s="13"/>
      <c r="L648" s="194"/>
      <c r="M648" s="200"/>
      <c r="N648" s="201"/>
      <c r="O648" s="201"/>
      <c r="P648" s="201"/>
      <c r="Q648" s="201"/>
      <c r="R648" s="201"/>
      <c r="S648" s="201"/>
      <c r="T648" s="20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96" t="s">
        <v>255</v>
      </c>
      <c r="AU648" s="196" t="s">
        <v>87</v>
      </c>
      <c r="AV648" s="13" t="s">
        <v>87</v>
      </c>
      <c r="AW648" s="13" t="s">
        <v>33</v>
      </c>
      <c r="AX648" s="13" t="s">
        <v>77</v>
      </c>
      <c r="AY648" s="196" t="s">
        <v>245</v>
      </c>
    </row>
    <row r="649" s="13" customFormat="1">
      <c r="A649" s="13"/>
      <c r="B649" s="194"/>
      <c r="C649" s="13"/>
      <c r="D649" s="195" t="s">
        <v>255</v>
      </c>
      <c r="E649" s="196" t="s">
        <v>1</v>
      </c>
      <c r="F649" s="197" t="s">
        <v>347</v>
      </c>
      <c r="G649" s="13"/>
      <c r="H649" s="198">
        <v>19</v>
      </c>
      <c r="I649" s="199"/>
      <c r="J649" s="13"/>
      <c r="K649" s="13"/>
      <c r="L649" s="194"/>
      <c r="M649" s="200"/>
      <c r="N649" s="201"/>
      <c r="O649" s="201"/>
      <c r="P649" s="201"/>
      <c r="Q649" s="201"/>
      <c r="R649" s="201"/>
      <c r="S649" s="201"/>
      <c r="T649" s="20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96" t="s">
        <v>255</v>
      </c>
      <c r="AU649" s="196" t="s">
        <v>87</v>
      </c>
      <c r="AV649" s="13" t="s">
        <v>87</v>
      </c>
      <c r="AW649" s="13" t="s">
        <v>33</v>
      </c>
      <c r="AX649" s="13" t="s">
        <v>77</v>
      </c>
      <c r="AY649" s="196" t="s">
        <v>245</v>
      </c>
    </row>
    <row r="650" s="13" customFormat="1">
      <c r="A650" s="13"/>
      <c r="B650" s="194"/>
      <c r="C650" s="13"/>
      <c r="D650" s="195" t="s">
        <v>255</v>
      </c>
      <c r="E650" s="196" t="s">
        <v>1</v>
      </c>
      <c r="F650" s="197" t="s">
        <v>348</v>
      </c>
      <c r="G650" s="13"/>
      <c r="H650" s="198">
        <v>30</v>
      </c>
      <c r="I650" s="199"/>
      <c r="J650" s="13"/>
      <c r="K650" s="13"/>
      <c r="L650" s="194"/>
      <c r="M650" s="200"/>
      <c r="N650" s="201"/>
      <c r="O650" s="201"/>
      <c r="P650" s="201"/>
      <c r="Q650" s="201"/>
      <c r="R650" s="201"/>
      <c r="S650" s="201"/>
      <c r="T650" s="20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96" t="s">
        <v>255</v>
      </c>
      <c r="AU650" s="196" t="s">
        <v>87</v>
      </c>
      <c r="AV650" s="13" t="s">
        <v>87</v>
      </c>
      <c r="AW650" s="13" t="s">
        <v>33</v>
      </c>
      <c r="AX650" s="13" t="s">
        <v>77</v>
      </c>
      <c r="AY650" s="196" t="s">
        <v>245</v>
      </c>
    </row>
    <row r="651" s="14" customFormat="1">
      <c r="A651" s="14"/>
      <c r="B651" s="203"/>
      <c r="C651" s="14"/>
      <c r="D651" s="195" t="s">
        <v>255</v>
      </c>
      <c r="E651" s="204" t="s">
        <v>1</v>
      </c>
      <c r="F651" s="205" t="s">
        <v>890</v>
      </c>
      <c r="G651" s="14"/>
      <c r="H651" s="206">
        <v>90</v>
      </c>
      <c r="I651" s="207"/>
      <c r="J651" s="14"/>
      <c r="K651" s="14"/>
      <c r="L651" s="203"/>
      <c r="M651" s="208"/>
      <c r="N651" s="209"/>
      <c r="O651" s="209"/>
      <c r="P651" s="209"/>
      <c r="Q651" s="209"/>
      <c r="R651" s="209"/>
      <c r="S651" s="209"/>
      <c r="T651" s="21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04" t="s">
        <v>255</v>
      </c>
      <c r="AU651" s="204" t="s">
        <v>87</v>
      </c>
      <c r="AV651" s="14" t="s">
        <v>246</v>
      </c>
      <c r="AW651" s="14" t="s">
        <v>33</v>
      </c>
      <c r="AX651" s="14" t="s">
        <v>8</v>
      </c>
      <c r="AY651" s="204" t="s">
        <v>245</v>
      </c>
    </row>
    <row r="652" s="2" customFormat="1" ht="24.15" customHeight="1">
      <c r="A652" s="37"/>
      <c r="B652" s="180"/>
      <c r="C652" s="181" t="s">
        <v>891</v>
      </c>
      <c r="D652" s="181" t="s">
        <v>248</v>
      </c>
      <c r="E652" s="182" t="s">
        <v>892</v>
      </c>
      <c r="F652" s="183" t="s">
        <v>893</v>
      </c>
      <c r="G652" s="184" t="s">
        <v>263</v>
      </c>
      <c r="H652" s="185">
        <v>1454.385</v>
      </c>
      <c r="I652" s="186"/>
      <c r="J652" s="187">
        <f>ROUND(I652*H652,0)</f>
        <v>0</v>
      </c>
      <c r="K652" s="183" t="s">
        <v>252</v>
      </c>
      <c r="L652" s="38"/>
      <c r="M652" s="188" t="s">
        <v>1</v>
      </c>
      <c r="N652" s="189" t="s">
        <v>43</v>
      </c>
      <c r="O652" s="76"/>
      <c r="P652" s="190">
        <f>O652*H652</f>
        <v>0</v>
      </c>
      <c r="Q652" s="190">
        <v>0</v>
      </c>
      <c r="R652" s="190">
        <f>Q652*H652</f>
        <v>0</v>
      </c>
      <c r="S652" s="190">
        <v>0.01</v>
      </c>
      <c r="T652" s="191">
        <f>S652*H652</f>
        <v>14.543850000000001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92" t="s">
        <v>253</v>
      </c>
      <c r="AT652" s="192" t="s">
        <v>248</v>
      </c>
      <c r="AU652" s="192" t="s">
        <v>87</v>
      </c>
      <c r="AY652" s="18" t="s">
        <v>245</v>
      </c>
      <c r="BE652" s="193">
        <f>IF(N652="základní",J652,0)</f>
        <v>0</v>
      </c>
      <c r="BF652" s="193">
        <f>IF(N652="snížená",J652,0)</f>
        <v>0</v>
      </c>
      <c r="BG652" s="193">
        <f>IF(N652="zákl. přenesená",J652,0)</f>
        <v>0</v>
      </c>
      <c r="BH652" s="193">
        <f>IF(N652="sníž. přenesená",J652,0)</f>
        <v>0</v>
      </c>
      <c r="BI652" s="193">
        <f>IF(N652="nulová",J652,0)</f>
        <v>0</v>
      </c>
      <c r="BJ652" s="18" t="s">
        <v>87</v>
      </c>
      <c r="BK652" s="193">
        <f>ROUND(I652*H652,0)</f>
        <v>0</v>
      </c>
      <c r="BL652" s="18" t="s">
        <v>253</v>
      </c>
      <c r="BM652" s="192" t="s">
        <v>894</v>
      </c>
    </row>
    <row r="653" s="13" customFormat="1">
      <c r="A653" s="13"/>
      <c r="B653" s="194"/>
      <c r="C653" s="13"/>
      <c r="D653" s="195" t="s">
        <v>255</v>
      </c>
      <c r="E653" s="196" t="s">
        <v>1</v>
      </c>
      <c r="F653" s="197" t="s">
        <v>119</v>
      </c>
      <c r="G653" s="13"/>
      <c r="H653" s="198">
        <v>1454.385</v>
      </c>
      <c r="I653" s="199"/>
      <c r="J653" s="13"/>
      <c r="K653" s="13"/>
      <c r="L653" s="194"/>
      <c r="M653" s="200"/>
      <c r="N653" s="201"/>
      <c r="O653" s="201"/>
      <c r="P653" s="201"/>
      <c r="Q653" s="201"/>
      <c r="R653" s="201"/>
      <c r="S653" s="201"/>
      <c r="T653" s="20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196" t="s">
        <v>255</v>
      </c>
      <c r="AU653" s="196" t="s">
        <v>87</v>
      </c>
      <c r="AV653" s="13" t="s">
        <v>87</v>
      </c>
      <c r="AW653" s="13" t="s">
        <v>33</v>
      </c>
      <c r="AX653" s="13" t="s">
        <v>8</v>
      </c>
      <c r="AY653" s="196" t="s">
        <v>245</v>
      </c>
    </row>
    <row r="654" s="2" customFormat="1" ht="37.8" customHeight="1">
      <c r="A654" s="37"/>
      <c r="B654" s="180"/>
      <c r="C654" s="181" t="s">
        <v>895</v>
      </c>
      <c r="D654" s="181" t="s">
        <v>248</v>
      </c>
      <c r="E654" s="182" t="s">
        <v>896</v>
      </c>
      <c r="F654" s="183" t="s">
        <v>897</v>
      </c>
      <c r="G654" s="184" t="s">
        <v>263</v>
      </c>
      <c r="H654" s="185">
        <v>1004.396</v>
      </c>
      <c r="I654" s="186"/>
      <c r="J654" s="187">
        <f>ROUND(I654*H654,0)</f>
        <v>0</v>
      </c>
      <c r="K654" s="183" t="s">
        <v>252</v>
      </c>
      <c r="L654" s="38"/>
      <c r="M654" s="188" t="s">
        <v>1</v>
      </c>
      <c r="N654" s="189" t="s">
        <v>43</v>
      </c>
      <c r="O654" s="76"/>
      <c r="P654" s="190">
        <f>O654*H654</f>
        <v>0</v>
      </c>
      <c r="Q654" s="190">
        <v>0</v>
      </c>
      <c r="R654" s="190">
        <f>Q654*H654</f>
        <v>0</v>
      </c>
      <c r="S654" s="190">
        <v>0.0050000000000000001</v>
      </c>
      <c r="T654" s="191">
        <f>S654*H654</f>
        <v>5.0219800000000001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92" t="s">
        <v>253</v>
      </c>
      <c r="AT654" s="192" t="s">
        <v>248</v>
      </c>
      <c r="AU654" s="192" t="s">
        <v>87</v>
      </c>
      <c r="AY654" s="18" t="s">
        <v>245</v>
      </c>
      <c r="BE654" s="193">
        <f>IF(N654="základní",J654,0)</f>
        <v>0</v>
      </c>
      <c r="BF654" s="193">
        <f>IF(N654="snížená",J654,0)</f>
        <v>0</v>
      </c>
      <c r="BG654" s="193">
        <f>IF(N654="zákl. přenesená",J654,0)</f>
        <v>0</v>
      </c>
      <c r="BH654" s="193">
        <f>IF(N654="sníž. přenesená",J654,0)</f>
        <v>0</v>
      </c>
      <c r="BI654" s="193">
        <f>IF(N654="nulová",J654,0)</f>
        <v>0</v>
      </c>
      <c r="BJ654" s="18" t="s">
        <v>87</v>
      </c>
      <c r="BK654" s="193">
        <f>ROUND(I654*H654,0)</f>
        <v>0</v>
      </c>
      <c r="BL654" s="18" t="s">
        <v>253</v>
      </c>
      <c r="BM654" s="192" t="s">
        <v>898</v>
      </c>
    </row>
    <row r="655" s="13" customFormat="1">
      <c r="A655" s="13"/>
      <c r="B655" s="194"/>
      <c r="C655" s="13"/>
      <c r="D655" s="195" t="s">
        <v>255</v>
      </c>
      <c r="E655" s="196" t="s">
        <v>1</v>
      </c>
      <c r="F655" s="197" t="s">
        <v>131</v>
      </c>
      <c r="G655" s="13"/>
      <c r="H655" s="198">
        <v>1004.396</v>
      </c>
      <c r="I655" s="199"/>
      <c r="J655" s="13"/>
      <c r="K655" s="13"/>
      <c r="L655" s="194"/>
      <c r="M655" s="200"/>
      <c r="N655" s="201"/>
      <c r="O655" s="201"/>
      <c r="P655" s="201"/>
      <c r="Q655" s="201"/>
      <c r="R655" s="201"/>
      <c r="S655" s="201"/>
      <c r="T655" s="20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96" t="s">
        <v>255</v>
      </c>
      <c r="AU655" s="196" t="s">
        <v>87</v>
      </c>
      <c r="AV655" s="13" t="s">
        <v>87</v>
      </c>
      <c r="AW655" s="13" t="s">
        <v>33</v>
      </c>
      <c r="AX655" s="13" t="s">
        <v>8</v>
      </c>
      <c r="AY655" s="196" t="s">
        <v>245</v>
      </c>
    </row>
    <row r="656" s="2" customFormat="1" ht="24.15" customHeight="1">
      <c r="A656" s="37"/>
      <c r="B656" s="180"/>
      <c r="C656" s="181" t="s">
        <v>899</v>
      </c>
      <c r="D656" s="181" t="s">
        <v>248</v>
      </c>
      <c r="E656" s="182" t="s">
        <v>900</v>
      </c>
      <c r="F656" s="183" t="s">
        <v>901</v>
      </c>
      <c r="G656" s="184" t="s">
        <v>263</v>
      </c>
      <c r="H656" s="185">
        <v>112</v>
      </c>
      <c r="I656" s="186"/>
      <c r="J656" s="187">
        <f>ROUND(I656*H656,0)</f>
        <v>0</v>
      </c>
      <c r="K656" s="183" t="s">
        <v>252</v>
      </c>
      <c r="L656" s="38"/>
      <c r="M656" s="188" t="s">
        <v>1</v>
      </c>
      <c r="N656" s="189" t="s">
        <v>43</v>
      </c>
      <c r="O656" s="76"/>
      <c r="P656" s="190">
        <f>O656*H656</f>
        <v>0</v>
      </c>
      <c r="Q656" s="190">
        <v>0</v>
      </c>
      <c r="R656" s="190">
        <f>Q656*H656</f>
        <v>0</v>
      </c>
      <c r="S656" s="190">
        <v>0.068000000000000005</v>
      </c>
      <c r="T656" s="191">
        <f>S656*H656</f>
        <v>7.6160000000000005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92" t="s">
        <v>253</v>
      </c>
      <c r="AT656" s="192" t="s">
        <v>248</v>
      </c>
      <c r="AU656" s="192" t="s">
        <v>87</v>
      </c>
      <c r="AY656" s="18" t="s">
        <v>245</v>
      </c>
      <c r="BE656" s="193">
        <f>IF(N656="základní",J656,0)</f>
        <v>0</v>
      </c>
      <c r="BF656" s="193">
        <f>IF(N656="snížená",J656,0)</f>
        <v>0</v>
      </c>
      <c r="BG656" s="193">
        <f>IF(N656="zákl. přenesená",J656,0)</f>
        <v>0</v>
      </c>
      <c r="BH656" s="193">
        <f>IF(N656="sníž. přenesená",J656,0)</f>
        <v>0</v>
      </c>
      <c r="BI656" s="193">
        <f>IF(N656="nulová",J656,0)</f>
        <v>0</v>
      </c>
      <c r="BJ656" s="18" t="s">
        <v>87</v>
      </c>
      <c r="BK656" s="193">
        <f>ROUND(I656*H656,0)</f>
        <v>0</v>
      </c>
      <c r="BL656" s="18" t="s">
        <v>253</v>
      </c>
      <c r="BM656" s="192" t="s">
        <v>902</v>
      </c>
    </row>
    <row r="657" s="13" customFormat="1">
      <c r="A657" s="13"/>
      <c r="B657" s="194"/>
      <c r="C657" s="13"/>
      <c r="D657" s="195" t="s">
        <v>255</v>
      </c>
      <c r="E657" s="196" t="s">
        <v>1</v>
      </c>
      <c r="F657" s="197" t="s">
        <v>903</v>
      </c>
      <c r="G657" s="13"/>
      <c r="H657" s="198">
        <v>21</v>
      </c>
      <c r="I657" s="199"/>
      <c r="J657" s="13"/>
      <c r="K657" s="13"/>
      <c r="L657" s="194"/>
      <c r="M657" s="200"/>
      <c r="N657" s="201"/>
      <c r="O657" s="201"/>
      <c r="P657" s="201"/>
      <c r="Q657" s="201"/>
      <c r="R657" s="201"/>
      <c r="S657" s="201"/>
      <c r="T657" s="20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96" t="s">
        <v>255</v>
      </c>
      <c r="AU657" s="196" t="s">
        <v>87</v>
      </c>
      <c r="AV657" s="13" t="s">
        <v>87</v>
      </c>
      <c r="AW657" s="13" t="s">
        <v>33</v>
      </c>
      <c r="AX657" s="13" t="s">
        <v>77</v>
      </c>
      <c r="AY657" s="196" t="s">
        <v>245</v>
      </c>
    </row>
    <row r="658" s="13" customFormat="1">
      <c r="A658" s="13"/>
      <c r="B658" s="194"/>
      <c r="C658" s="13"/>
      <c r="D658" s="195" t="s">
        <v>255</v>
      </c>
      <c r="E658" s="196" t="s">
        <v>1</v>
      </c>
      <c r="F658" s="197" t="s">
        <v>904</v>
      </c>
      <c r="G658" s="13"/>
      <c r="H658" s="198">
        <v>38</v>
      </c>
      <c r="I658" s="199"/>
      <c r="J658" s="13"/>
      <c r="K658" s="13"/>
      <c r="L658" s="194"/>
      <c r="M658" s="200"/>
      <c r="N658" s="201"/>
      <c r="O658" s="201"/>
      <c r="P658" s="201"/>
      <c r="Q658" s="201"/>
      <c r="R658" s="201"/>
      <c r="S658" s="201"/>
      <c r="T658" s="20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96" t="s">
        <v>255</v>
      </c>
      <c r="AU658" s="196" t="s">
        <v>87</v>
      </c>
      <c r="AV658" s="13" t="s">
        <v>87</v>
      </c>
      <c r="AW658" s="13" t="s">
        <v>33</v>
      </c>
      <c r="AX658" s="13" t="s">
        <v>77</v>
      </c>
      <c r="AY658" s="196" t="s">
        <v>245</v>
      </c>
    </row>
    <row r="659" s="14" customFormat="1">
      <c r="A659" s="14"/>
      <c r="B659" s="203"/>
      <c r="C659" s="14"/>
      <c r="D659" s="195" t="s">
        <v>255</v>
      </c>
      <c r="E659" s="204" t="s">
        <v>1</v>
      </c>
      <c r="F659" s="205" t="s">
        <v>330</v>
      </c>
      <c r="G659" s="14"/>
      <c r="H659" s="206">
        <v>59</v>
      </c>
      <c r="I659" s="207"/>
      <c r="J659" s="14"/>
      <c r="K659" s="14"/>
      <c r="L659" s="203"/>
      <c r="M659" s="208"/>
      <c r="N659" s="209"/>
      <c r="O659" s="209"/>
      <c r="P659" s="209"/>
      <c r="Q659" s="209"/>
      <c r="R659" s="209"/>
      <c r="S659" s="209"/>
      <c r="T659" s="21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04" t="s">
        <v>255</v>
      </c>
      <c r="AU659" s="204" t="s">
        <v>87</v>
      </c>
      <c r="AV659" s="14" t="s">
        <v>246</v>
      </c>
      <c r="AW659" s="14" t="s">
        <v>33</v>
      </c>
      <c r="AX659" s="14" t="s">
        <v>77</v>
      </c>
      <c r="AY659" s="204" t="s">
        <v>245</v>
      </c>
    </row>
    <row r="660" s="13" customFormat="1">
      <c r="A660" s="13"/>
      <c r="B660" s="194"/>
      <c r="C660" s="13"/>
      <c r="D660" s="195" t="s">
        <v>255</v>
      </c>
      <c r="E660" s="196" t="s">
        <v>1</v>
      </c>
      <c r="F660" s="197" t="s">
        <v>905</v>
      </c>
      <c r="G660" s="13"/>
      <c r="H660" s="198">
        <v>15</v>
      </c>
      <c r="I660" s="199"/>
      <c r="J660" s="13"/>
      <c r="K660" s="13"/>
      <c r="L660" s="194"/>
      <c r="M660" s="200"/>
      <c r="N660" s="201"/>
      <c r="O660" s="201"/>
      <c r="P660" s="201"/>
      <c r="Q660" s="201"/>
      <c r="R660" s="201"/>
      <c r="S660" s="201"/>
      <c r="T660" s="20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96" t="s">
        <v>255</v>
      </c>
      <c r="AU660" s="196" t="s">
        <v>87</v>
      </c>
      <c r="AV660" s="13" t="s">
        <v>87</v>
      </c>
      <c r="AW660" s="13" t="s">
        <v>33</v>
      </c>
      <c r="AX660" s="13" t="s">
        <v>77</v>
      </c>
      <c r="AY660" s="196" t="s">
        <v>245</v>
      </c>
    </row>
    <row r="661" s="13" customFormat="1">
      <c r="A661" s="13"/>
      <c r="B661" s="194"/>
      <c r="C661" s="13"/>
      <c r="D661" s="195" t="s">
        <v>255</v>
      </c>
      <c r="E661" s="196" t="s">
        <v>1</v>
      </c>
      <c r="F661" s="197" t="s">
        <v>904</v>
      </c>
      <c r="G661" s="13"/>
      <c r="H661" s="198">
        <v>38</v>
      </c>
      <c r="I661" s="199"/>
      <c r="J661" s="13"/>
      <c r="K661" s="13"/>
      <c r="L661" s="194"/>
      <c r="M661" s="200"/>
      <c r="N661" s="201"/>
      <c r="O661" s="201"/>
      <c r="P661" s="201"/>
      <c r="Q661" s="201"/>
      <c r="R661" s="201"/>
      <c r="S661" s="201"/>
      <c r="T661" s="20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96" t="s">
        <v>255</v>
      </c>
      <c r="AU661" s="196" t="s">
        <v>87</v>
      </c>
      <c r="AV661" s="13" t="s">
        <v>87</v>
      </c>
      <c r="AW661" s="13" t="s">
        <v>33</v>
      </c>
      <c r="AX661" s="13" t="s">
        <v>77</v>
      </c>
      <c r="AY661" s="196" t="s">
        <v>245</v>
      </c>
    </row>
    <row r="662" s="14" customFormat="1">
      <c r="A662" s="14"/>
      <c r="B662" s="203"/>
      <c r="C662" s="14"/>
      <c r="D662" s="195" t="s">
        <v>255</v>
      </c>
      <c r="E662" s="204" t="s">
        <v>1</v>
      </c>
      <c r="F662" s="205" t="s">
        <v>330</v>
      </c>
      <c r="G662" s="14"/>
      <c r="H662" s="206">
        <v>53</v>
      </c>
      <c r="I662" s="207"/>
      <c r="J662" s="14"/>
      <c r="K662" s="14"/>
      <c r="L662" s="203"/>
      <c r="M662" s="208"/>
      <c r="N662" s="209"/>
      <c r="O662" s="209"/>
      <c r="P662" s="209"/>
      <c r="Q662" s="209"/>
      <c r="R662" s="209"/>
      <c r="S662" s="209"/>
      <c r="T662" s="210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04" t="s">
        <v>255</v>
      </c>
      <c r="AU662" s="204" t="s">
        <v>87</v>
      </c>
      <c r="AV662" s="14" t="s">
        <v>246</v>
      </c>
      <c r="AW662" s="14" t="s">
        <v>33</v>
      </c>
      <c r="AX662" s="14" t="s">
        <v>77</v>
      </c>
      <c r="AY662" s="204" t="s">
        <v>245</v>
      </c>
    </row>
    <row r="663" s="15" customFormat="1">
      <c r="A663" s="15"/>
      <c r="B663" s="211"/>
      <c r="C663" s="15"/>
      <c r="D663" s="195" t="s">
        <v>255</v>
      </c>
      <c r="E663" s="212" t="s">
        <v>1</v>
      </c>
      <c r="F663" s="213" t="s">
        <v>272</v>
      </c>
      <c r="G663" s="15"/>
      <c r="H663" s="214">
        <v>112</v>
      </c>
      <c r="I663" s="215"/>
      <c r="J663" s="15"/>
      <c r="K663" s="15"/>
      <c r="L663" s="211"/>
      <c r="M663" s="216"/>
      <c r="N663" s="217"/>
      <c r="O663" s="217"/>
      <c r="P663" s="217"/>
      <c r="Q663" s="217"/>
      <c r="R663" s="217"/>
      <c r="S663" s="217"/>
      <c r="T663" s="218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12" t="s">
        <v>255</v>
      </c>
      <c r="AU663" s="212" t="s">
        <v>87</v>
      </c>
      <c r="AV663" s="15" t="s">
        <v>253</v>
      </c>
      <c r="AW663" s="15" t="s">
        <v>33</v>
      </c>
      <c r="AX663" s="15" t="s">
        <v>8</v>
      </c>
      <c r="AY663" s="212" t="s">
        <v>245</v>
      </c>
    </row>
    <row r="664" s="2" customFormat="1" ht="24.15" customHeight="1">
      <c r="A664" s="37"/>
      <c r="B664" s="180"/>
      <c r="C664" s="181" t="s">
        <v>906</v>
      </c>
      <c r="D664" s="181" t="s">
        <v>248</v>
      </c>
      <c r="E664" s="182" t="s">
        <v>907</v>
      </c>
      <c r="F664" s="183" t="s">
        <v>908</v>
      </c>
      <c r="G664" s="184" t="s">
        <v>263</v>
      </c>
      <c r="H664" s="185">
        <v>35.134999999999998</v>
      </c>
      <c r="I664" s="186"/>
      <c r="J664" s="187">
        <f>ROUND(I664*H664,0)</f>
        <v>0</v>
      </c>
      <c r="K664" s="183" t="s">
        <v>252</v>
      </c>
      <c r="L664" s="38"/>
      <c r="M664" s="188" t="s">
        <v>1</v>
      </c>
      <c r="N664" s="189" t="s">
        <v>43</v>
      </c>
      <c r="O664" s="76"/>
      <c r="P664" s="190">
        <f>O664*H664</f>
        <v>0</v>
      </c>
      <c r="Q664" s="190">
        <v>0.019425000000000001</v>
      </c>
      <c r="R664" s="190">
        <f>Q664*H664</f>
        <v>0.68249737499999996</v>
      </c>
      <c r="S664" s="190">
        <v>0</v>
      </c>
      <c r="T664" s="191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92" t="s">
        <v>253</v>
      </c>
      <c r="AT664" s="192" t="s">
        <v>248</v>
      </c>
      <c r="AU664" s="192" t="s">
        <v>87</v>
      </c>
      <c r="AY664" s="18" t="s">
        <v>245</v>
      </c>
      <c r="BE664" s="193">
        <f>IF(N664="základní",J664,0)</f>
        <v>0</v>
      </c>
      <c r="BF664" s="193">
        <f>IF(N664="snížená",J664,0)</f>
        <v>0</v>
      </c>
      <c r="BG664" s="193">
        <f>IF(N664="zákl. přenesená",J664,0)</f>
        <v>0</v>
      </c>
      <c r="BH664" s="193">
        <f>IF(N664="sníž. přenesená",J664,0)</f>
        <v>0</v>
      </c>
      <c r="BI664" s="193">
        <f>IF(N664="nulová",J664,0)</f>
        <v>0</v>
      </c>
      <c r="BJ664" s="18" t="s">
        <v>87</v>
      </c>
      <c r="BK664" s="193">
        <f>ROUND(I664*H664,0)</f>
        <v>0</v>
      </c>
      <c r="BL664" s="18" t="s">
        <v>253</v>
      </c>
      <c r="BM664" s="192" t="s">
        <v>909</v>
      </c>
    </row>
    <row r="665" s="13" customFormat="1">
      <c r="A665" s="13"/>
      <c r="B665" s="194"/>
      <c r="C665" s="13"/>
      <c r="D665" s="195" t="s">
        <v>255</v>
      </c>
      <c r="E665" s="196" t="s">
        <v>1</v>
      </c>
      <c r="F665" s="197" t="s">
        <v>910</v>
      </c>
      <c r="G665" s="13"/>
      <c r="H665" s="198">
        <v>35.134999999999998</v>
      </c>
      <c r="I665" s="199"/>
      <c r="J665" s="13"/>
      <c r="K665" s="13"/>
      <c r="L665" s="194"/>
      <c r="M665" s="200"/>
      <c r="N665" s="201"/>
      <c r="O665" s="201"/>
      <c r="P665" s="201"/>
      <c r="Q665" s="201"/>
      <c r="R665" s="201"/>
      <c r="S665" s="201"/>
      <c r="T665" s="20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96" t="s">
        <v>255</v>
      </c>
      <c r="AU665" s="196" t="s">
        <v>87</v>
      </c>
      <c r="AV665" s="13" t="s">
        <v>87</v>
      </c>
      <c r="AW665" s="13" t="s">
        <v>33</v>
      </c>
      <c r="AX665" s="13" t="s">
        <v>77</v>
      </c>
      <c r="AY665" s="196" t="s">
        <v>245</v>
      </c>
    </row>
    <row r="666" s="14" customFormat="1">
      <c r="A666" s="14"/>
      <c r="B666" s="203"/>
      <c r="C666" s="14"/>
      <c r="D666" s="195" t="s">
        <v>255</v>
      </c>
      <c r="E666" s="204" t="s">
        <v>1</v>
      </c>
      <c r="F666" s="205" t="s">
        <v>911</v>
      </c>
      <c r="G666" s="14"/>
      <c r="H666" s="206">
        <v>35.134999999999998</v>
      </c>
      <c r="I666" s="207"/>
      <c r="J666" s="14"/>
      <c r="K666" s="14"/>
      <c r="L666" s="203"/>
      <c r="M666" s="208"/>
      <c r="N666" s="209"/>
      <c r="O666" s="209"/>
      <c r="P666" s="209"/>
      <c r="Q666" s="209"/>
      <c r="R666" s="209"/>
      <c r="S666" s="209"/>
      <c r="T666" s="210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04" t="s">
        <v>255</v>
      </c>
      <c r="AU666" s="204" t="s">
        <v>87</v>
      </c>
      <c r="AV666" s="14" t="s">
        <v>246</v>
      </c>
      <c r="AW666" s="14" t="s">
        <v>33</v>
      </c>
      <c r="AX666" s="14" t="s">
        <v>8</v>
      </c>
      <c r="AY666" s="204" t="s">
        <v>245</v>
      </c>
    </row>
    <row r="667" s="2" customFormat="1" ht="24.15" customHeight="1">
      <c r="A667" s="37"/>
      <c r="B667" s="180"/>
      <c r="C667" s="181" t="s">
        <v>912</v>
      </c>
      <c r="D667" s="181" t="s">
        <v>248</v>
      </c>
      <c r="E667" s="182" t="s">
        <v>913</v>
      </c>
      <c r="F667" s="183" t="s">
        <v>914</v>
      </c>
      <c r="G667" s="184" t="s">
        <v>263</v>
      </c>
      <c r="H667" s="185">
        <v>35.134999999999998</v>
      </c>
      <c r="I667" s="186"/>
      <c r="J667" s="187">
        <f>ROUND(I667*H667,0)</f>
        <v>0</v>
      </c>
      <c r="K667" s="183" t="s">
        <v>252</v>
      </c>
      <c r="L667" s="38"/>
      <c r="M667" s="188" t="s">
        <v>1</v>
      </c>
      <c r="N667" s="189" t="s">
        <v>43</v>
      </c>
      <c r="O667" s="76"/>
      <c r="P667" s="190">
        <f>O667*H667</f>
        <v>0</v>
      </c>
      <c r="Q667" s="190">
        <v>0.00158</v>
      </c>
      <c r="R667" s="190">
        <f>Q667*H667</f>
        <v>0.055513299999999995</v>
      </c>
      <c r="S667" s="190">
        <v>0</v>
      </c>
      <c r="T667" s="191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192" t="s">
        <v>253</v>
      </c>
      <c r="AT667" s="192" t="s">
        <v>248</v>
      </c>
      <c r="AU667" s="192" t="s">
        <v>87</v>
      </c>
      <c r="AY667" s="18" t="s">
        <v>245</v>
      </c>
      <c r="BE667" s="193">
        <f>IF(N667="základní",J667,0)</f>
        <v>0</v>
      </c>
      <c r="BF667" s="193">
        <f>IF(N667="snížená",J667,0)</f>
        <v>0</v>
      </c>
      <c r="BG667" s="193">
        <f>IF(N667="zákl. přenesená",J667,0)</f>
        <v>0</v>
      </c>
      <c r="BH667" s="193">
        <f>IF(N667="sníž. přenesená",J667,0)</f>
        <v>0</v>
      </c>
      <c r="BI667" s="193">
        <f>IF(N667="nulová",J667,0)</f>
        <v>0</v>
      </c>
      <c r="BJ667" s="18" t="s">
        <v>87</v>
      </c>
      <c r="BK667" s="193">
        <f>ROUND(I667*H667,0)</f>
        <v>0</v>
      </c>
      <c r="BL667" s="18" t="s">
        <v>253</v>
      </c>
      <c r="BM667" s="192" t="s">
        <v>915</v>
      </c>
    </row>
    <row r="668" s="13" customFormat="1">
      <c r="A668" s="13"/>
      <c r="B668" s="194"/>
      <c r="C668" s="13"/>
      <c r="D668" s="195" t="s">
        <v>255</v>
      </c>
      <c r="E668" s="196" t="s">
        <v>1</v>
      </c>
      <c r="F668" s="197" t="s">
        <v>910</v>
      </c>
      <c r="G668" s="13"/>
      <c r="H668" s="198">
        <v>35.134999999999998</v>
      </c>
      <c r="I668" s="199"/>
      <c r="J668" s="13"/>
      <c r="K668" s="13"/>
      <c r="L668" s="194"/>
      <c r="M668" s="200"/>
      <c r="N668" s="201"/>
      <c r="O668" s="201"/>
      <c r="P668" s="201"/>
      <c r="Q668" s="201"/>
      <c r="R668" s="201"/>
      <c r="S668" s="201"/>
      <c r="T668" s="20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6" t="s">
        <v>255</v>
      </c>
      <c r="AU668" s="196" t="s">
        <v>87</v>
      </c>
      <c r="AV668" s="13" t="s">
        <v>87</v>
      </c>
      <c r="AW668" s="13" t="s">
        <v>33</v>
      </c>
      <c r="AX668" s="13" t="s">
        <v>77</v>
      </c>
      <c r="AY668" s="196" t="s">
        <v>245</v>
      </c>
    </row>
    <row r="669" s="14" customFormat="1">
      <c r="A669" s="14"/>
      <c r="B669" s="203"/>
      <c r="C669" s="14"/>
      <c r="D669" s="195" t="s">
        <v>255</v>
      </c>
      <c r="E669" s="204" t="s">
        <v>1</v>
      </c>
      <c r="F669" s="205" t="s">
        <v>911</v>
      </c>
      <c r="G669" s="14"/>
      <c r="H669" s="206">
        <v>35.134999999999998</v>
      </c>
      <c r="I669" s="207"/>
      <c r="J669" s="14"/>
      <c r="K669" s="14"/>
      <c r="L669" s="203"/>
      <c r="M669" s="208"/>
      <c r="N669" s="209"/>
      <c r="O669" s="209"/>
      <c r="P669" s="209"/>
      <c r="Q669" s="209"/>
      <c r="R669" s="209"/>
      <c r="S669" s="209"/>
      <c r="T669" s="210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04" t="s">
        <v>255</v>
      </c>
      <c r="AU669" s="204" t="s">
        <v>87</v>
      </c>
      <c r="AV669" s="14" t="s">
        <v>246</v>
      </c>
      <c r="AW669" s="14" t="s">
        <v>33</v>
      </c>
      <c r="AX669" s="14" t="s">
        <v>8</v>
      </c>
      <c r="AY669" s="204" t="s">
        <v>245</v>
      </c>
    </row>
    <row r="670" s="12" customFormat="1" ht="22.8" customHeight="1">
      <c r="A670" s="12"/>
      <c r="B670" s="167"/>
      <c r="C670" s="12"/>
      <c r="D670" s="168" t="s">
        <v>76</v>
      </c>
      <c r="E670" s="178" t="s">
        <v>916</v>
      </c>
      <c r="F670" s="178" t="s">
        <v>917</v>
      </c>
      <c r="G670" s="12"/>
      <c r="H670" s="12"/>
      <c r="I670" s="170"/>
      <c r="J670" s="179">
        <f>BK670</f>
        <v>0</v>
      </c>
      <c r="K670" s="12"/>
      <c r="L670" s="167"/>
      <c r="M670" s="172"/>
      <c r="N670" s="173"/>
      <c r="O670" s="173"/>
      <c r="P670" s="174">
        <f>SUM(P671:P679)</f>
        <v>0</v>
      </c>
      <c r="Q670" s="173"/>
      <c r="R670" s="174">
        <f>SUM(R671:R679)</f>
        <v>0</v>
      </c>
      <c r="S670" s="173"/>
      <c r="T670" s="175">
        <f>SUM(T671:T679)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168" t="s">
        <v>8</v>
      </c>
      <c r="AT670" s="176" t="s">
        <v>76</v>
      </c>
      <c r="AU670" s="176" t="s">
        <v>8</v>
      </c>
      <c r="AY670" s="168" t="s">
        <v>245</v>
      </c>
      <c r="BK670" s="177">
        <f>SUM(BK671:BK679)</f>
        <v>0</v>
      </c>
    </row>
    <row r="671" s="2" customFormat="1" ht="24.15" customHeight="1">
      <c r="A671" s="37"/>
      <c r="B671" s="180"/>
      <c r="C671" s="181" t="s">
        <v>918</v>
      </c>
      <c r="D671" s="181" t="s">
        <v>248</v>
      </c>
      <c r="E671" s="182" t="s">
        <v>919</v>
      </c>
      <c r="F671" s="183" t="s">
        <v>920</v>
      </c>
      <c r="G671" s="184" t="s">
        <v>304</v>
      </c>
      <c r="H671" s="185">
        <v>189.92699999999999</v>
      </c>
      <c r="I671" s="186"/>
      <c r="J671" s="187">
        <f>ROUND(I671*H671,0)</f>
        <v>0</v>
      </c>
      <c r="K671" s="183" t="s">
        <v>252</v>
      </c>
      <c r="L671" s="38"/>
      <c r="M671" s="188" t="s">
        <v>1</v>
      </c>
      <c r="N671" s="189" t="s">
        <v>43</v>
      </c>
      <c r="O671" s="76"/>
      <c r="P671" s="190">
        <f>O671*H671</f>
        <v>0</v>
      </c>
      <c r="Q671" s="190">
        <v>0</v>
      </c>
      <c r="R671" s="190">
        <f>Q671*H671</f>
        <v>0</v>
      </c>
      <c r="S671" s="190">
        <v>0</v>
      </c>
      <c r="T671" s="191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192" t="s">
        <v>253</v>
      </c>
      <c r="AT671" s="192" t="s">
        <v>248</v>
      </c>
      <c r="AU671" s="192" t="s">
        <v>87</v>
      </c>
      <c r="AY671" s="18" t="s">
        <v>245</v>
      </c>
      <c r="BE671" s="193">
        <f>IF(N671="základní",J671,0)</f>
        <v>0</v>
      </c>
      <c r="BF671" s="193">
        <f>IF(N671="snížená",J671,0)</f>
        <v>0</v>
      </c>
      <c r="BG671" s="193">
        <f>IF(N671="zákl. přenesená",J671,0)</f>
        <v>0</v>
      </c>
      <c r="BH671" s="193">
        <f>IF(N671="sníž. přenesená",J671,0)</f>
        <v>0</v>
      </c>
      <c r="BI671" s="193">
        <f>IF(N671="nulová",J671,0)</f>
        <v>0</v>
      </c>
      <c r="BJ671" s="18" t="s">
        <v>87</v>
      </c>
      <c r="BK671" s="193">
        <f>ROUND(I671*H671,0)</f>
        <v>0</v>
      </c>
      <c r="BL671" s="18" t="s">
        <v>253</v>
      </c>
      <c r="BM671" s="192" t="s">
        <v>921</v>
      </c>
    </row>
    <row r="672" s="2" customFormat="1" ht="24.15" customHeight="1">
      <c r="A672" s="37"/>
      <c r="B672" s="180"/>
      <c r="C672" s="181" t="s">
        <v>922</v>
      </c>
      <c r="D672" s="181" t="s">
        <v>248</v>
      </c>
      <c r="E672" s="182" t="s">
        <v>923</v>
      </c>
      <c r="F672" s="183" t="s">
        <v>924</v>
      </c>
      <c r="G672" s="184" t="s">
        <v>304</v>
      </c>
      <c r="H672" s="185">
        <v>189.92699999999999</v>
      </c>
      <c r="I672" s="186"/>
      <c r="J672" s="187">
        <f>ROUND(I672*H672,0)</f>
        <v>0</v>
      </c>
      <c r="K672" s="183" t="s">
        <v>252</v>
      </c>
      <c r="L672" s="38"/>
      <c r="M672" s="188" t="s">
        <v>1</v>
      </c>
      <c r="N672" s="189" t="s">
        <v>43</v>
      </c>
      <c r="O672" s="76"/>
      <c r="P672" s="190">
        <f>O672*H672</f>
        <v>0</v>
      </c>
      <c r="Q672" s="190">
        <v>0</v>
      </c>
      <c r="R672" s="190">
        <f>Q672*H672</f>
        <v>0</v>
      </c>
      <c r="S672" s="190">
        <v>0</v>
      </c>
      <c r="T672" s="191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92" t="s">
        <v>253</v>
      </c>
      <c r="AT672" s="192" t="s">
        <v>248</v>
      </c>
      <c r="AU672" s="192" t="s">
        <v>87</v>
      </c>
      <c r="AY672" s="18" t="s">
        <v>245</v>
      </c>
      <c r="BE672" s="193">
        <f>IF(N672="základní",J672,0)</f>
        <v>0</v>
      </c>
      <c r="BF672" s="193">
        <f>IF(N672="snížená",J672,0)</f>
        <v>0</v>
      </c>
      <c r="BG672" s="193">
        <f>IF(N672="zákl. přenesená",J672,0)</f>
        <v>0</v>
      </c>
      <c r="BH672" s="193">
        <f>IF(N672="sníž. přenesená",J672,0)</f>
        <v>0</v>
      </c>
      <c r="BI672" s="193">
        <f>IF(N672="nulová",J672,0)</f>
        <v>0</v>
      </c>
      <c r="BJ672" s="18" t="s">
        <v>87</v>
      </c>
      <c r="BK672" s="193">
        <f>ROUND(I672*H672,0)</f>
        <v>0</v>
      </c>
      <c r="BL672" s="18" t="s">
        <v>253</v>
      </c>
      <c r="BM672" s="192" t="s">
        <v>925</v>
      </c>
    </row>
    <row r="673" s="2" customFormat="1" ht="24.15" customHeight="1">
      <c r="A673" s="37"/>
      <c r="B673" s="180"/>
      <c r="C673" s="181" t="s">
        <v>926</v>
      </c>
      <c r="D673" s="181" t="s">
        <v>248</v>
      </c>
      <c r="E673" s="182" t="s">
        <v>927</v>
      </c>
      <c r="F673" s="183" t="s">
        <v>928</v>
      </c>
      <c r="G673" s="184" t="s">
        <v>304</v>
      </c>
      <c r="H673" s="185">
        <v>5697.8100000000004</v>
      </c>
      <c r="I673" s="186"/>
      <c r="J673" s="187">
        <f>ROUND(I673*H673,0)</f>
        <v>0</v>
      </c>
      <c r="K673" s="183" t="s">
        <v>252</v>
      </c>
      <c r="L673" s="38"/>
      <c r="M673" s="188" t="s">
        <v>1</v>
      </c>
      <c r="N673" s="189" t="s">
        <v>43</v>
      </c>
      <c r="O673" s="76"/>
      <c r="P673" s="190">
        <f>O673*H673</f>
        <v>0</v>
      </c>
      <c r="Q673" s="190">
        <v>0</v>
      </c>
      <c r="R673" s="190">
        <f>Q673*H673</f>
        <v>0</v>
      </c>
      <c r="S673" s="190">
        <v>0</v>
      </c>
      <c r="T673" s="191">
        <f>S673*H673</f>
        <v>0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192" t="s">
        <v>253</v>
      </c>
      <c r="AT673" s="192" t="s">
        <v>248</v>
      </c>
      <c r="AU673" s="192" t="s">
        <v>87</v>
      </c>
      <c r="AY673" s="18" t="s">
        <v>245</v>
      </c>
      <c r="BE673" s="193">
        <f>IF(N673="základní",J673,0)</f>
        <v>0</v>
      </c>
      <c r="BF673" s="193">
        <f>IF(N673="snížená",J673,0)</f>
        <v>0</v>
      </c>
      <c r="BG673" s="193">
        <f>IF(N673="zákl. přenesená",J673,0)</f>
        <v>0</v>
      </c>
      <c r="BH673" s="193">
        <f>IF(N673="sníž. přenesená",J673,0)</f>
        <v>0</v>
      </c>
      <c r="BI673" s="193">
        <f>IF(N673="nulová",J673,0)</f>
        <v>0</v>
      </c>
      <c r="BJ673" s="18" t="s">
        <v>87</v>
      </c>
      <c r="BK673" s="193">
        <f>ROUND(I673*H673,0)</f>
        <v>0</v>
      </c>
      <c r="BL673" s="18" t="s">
        <v>253</v>
      </c>
      <c r="BM673" s="192" t="s">
        <v>929</v>
      </c>
    </row>
    <row r="674" s="13" customFormat="1">
      <c r="A674" s="13"/>
      <c r="B674" s="194"/>
      <c r="C674" s="13"/>
      <c r="D674" s="195" t="s">
        <v>255</v>
      </c>
      <c r="E674" s="13"/>
      <c r="F674" s="197" t="s">
        <v>930</v>
      </c>
      <c r="G674" s="13"/>
      <c r="H674" s="198">
        <v>5697.8100000000004</v>
      </c>
      <c r="I674" s="199"/>
      <c r="J674" s="13"/>
      <c r="K674" s="13"/>
      <c r="L674" s="194"/>
      <c r="M674" s="200"/>
      <c r="N674" s="201"/>
      <c r="O674" s="201"/>
      <c r="P674" s="201"/>
      <c r="Q674" s="201"/>
      <c r="R674" s="201"/>
      <c r="S674" s="201"/>
      <c r="T674" s="20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6" t="s">
        <v>255</v>
      </c>
      <c r="AU674" s="196" t="s">
        <v>87</v>
      </c>
      <c r="AV674" s="13" t="s">
        <v>87</v>
      </c>
      <c r="AW674" s="13" t="s">
        <v>3</v>
      </c>
      <c r="AX674" s="13" t="s">
        <v>8</v>
      </c>
      <c r="AY674" s="196" t="s">
        <v>245</v>
      </c>
    </row>
    <row r="675" s="2" customFormat="1" ht="24.15" customHeight="1">
      <c r="A675" s="37"/>
      <c r="B675" s="180"/>
      <c r="C675" s="181" t="s">
        <v>931</v>
      </c>
      <c r="D675" s="181" t="s">
        <v>248</v>
      </c>
      <c r="E675" s="182" t="s">
        <v>932</v>
      </c>
      <c r="F675" s="183" t="s">
        <v>933</v>
      </c>
      <c r="G675" s="184" t="s">
        <v>304</v>
      </c>
      <c r="H675" s="185">
        <v>66.515000000000001</v>
      </c>
      <c r="I675" s="186"/>
      <c r="J675" s="187">
        <f>ROUND(I675*H675,0)</f>
        <v>0</v>
      </c>
      <c r="K675" s="183" t="s">
        <v>264</v>
      </c>
      <c r="L675" s="38"/>
      <c r="M675" s="188" t="s">
        <v>1</v>
      </c>
      <c r="N675" s="189" t="s">
        <v>43</v>
      </c>
      <c r="O675" s="76"/>
      <c r="P675" s="190">
        <f>O675*H675</f>
        <v>0</v>
      </c>
      <c r="Q675" s="190">
        <v>0</v>
      </c>
      <c r="R675" s="190">
        <f>Q675*H675</f>
        <v>0</v>
      </c>
      <c r="S675" s="190">
        <v>0</v>
      </c>
      <c r="T675" s="191">
        <f>S675*H675</f>
        <v>0</v>
      </c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R675" s="192" t="s">
        <v>253</v>
      </c>
      <c r="AT675" s="192" t="s">
        <v>248</v>
      </c>
      <c r="AU675" s="192" t="s">
        <v>87</v>
      </c>
      <c r="AY675" s="18" t="s">
        <v>245</v>
      </c>
      <c r="BE675" s="193">
        <f>IF(N675="základní",J675,0)</f>
        <v>0</v>
      </c>
      <c r="BF675" s="193">
        <f>IF(N675="snížená",J675,0)</f>
        <v>0</v>
      </c>
      <c r="BG675" s="193">
        <f>IF(N675="zákl. přenesená",J675,0)</f>
        <v>0</v>
      </c>
      <c r="BH675" s="193">
        <f>IF(N675="sníž. přenesená",J675,0)</f>
        <v>0</v>
      </c>
      <c r="BI675" s="193">
        <f>IF(N675="nulová",J675,0)</f>
        <v>0</v>
      </c>
      <c r="BJ675" s="18" t="s">
        <v>87</v>
      </c>
      <c r="BK675" s="193">
        <f>ROUND(I675*H675,0)</f>
        <v>0</v>
      </c>
      <c r="BL675" s="18" t="s">
        <v>253</v>
      </c>
      <c r="BM675" s="192" t="s">
        <v>934</v>
      </c>
    </row>
    <row r="676" s="2" customFormat="1" ht="24.15" customHeight="1">
      <c r="A676" s="37"/>
      <c r="B676" s="180"/>
      <c r="C676" s="181" t="s">
        <v>935</v>
      </c>
      <c r="D676" s="181" t="s">
        <v>248</v>
      </c>
      <c r="E676" s="182" t="s">
        <v>936</v>
      </c>
      <c r="F676" s="183" t="s">
        <v>937</v>
      </c>
      <c r="G676" s="184" t="s">
        <v>304</v>
      </c>
      <c r="H676" s="185">
        <v>105.72499999999999</v>
      </c>
      <c r="I676" s="186"/>
      <c r="J676" s="187">
        <f>ROUND(I676*H676,0)</f>
        <v>0</v>
      </c>
      <c r="K676" s="183" t="s">
        <v>264</v>
      </c>
      <c r="L676" s="38"/>
      <c r="M676" s="188" t="s">
        <v>1</v>
      </c>
      <c r="N676" s="189" t="s">
        <v>43</v>
      </c>
      <c r="O676" s="76"/>
      <c r="P676" s="190">
        <f>O676*H676</f>
        <v>0</v>
      </c>
      <c r="Q676" s="190">
        <v>0</v>
      </c>
      <c r="R676" s="190">
        <f>Q676*H676</f>
        <v>0</v>
      </c>
      <c r="S676" s="190">
        <v>0</v>
      </c>
      <c r="T676" s="191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192" t="s">
        <v>253</v>
      </c>
      <c r="AT676" s="192" t="s">
        <v>248</v>
      </c>
      <c r="AU676" s="192" t="s">
        <v>87</v>
      </c>
      <c r="AY676" s="18" t="s">
        <v>245</v>
      </c>
      <c r="BE676" s="193">
        <f>IF(N676="základní",J676,0)</f>
        <v>0</v>
      </c>
      <c r="BF676" s="193">
        <f>IF(N676="snížená",J676,0)</f>
        <v>0</v>
      </c>
      <c r="BG676" s="193">
        <f>IF(N676="zákl. přenesená",J676,0)</f>
        <v>0</v>
      </c>
      <c r="BH676" s="193">
        <f>IF(N676="sníž. přenesená",J676,0)</f>
        <v>0</v>
      </c>
      <c r="BI676" s="193">
        <f>IF(N676="nulová",J676,0)</f>
        <v>0</v>
      </c>
      <c r="BJ676" s="18" t="s">
        <v>87</v>
      </c>
      <c r="BK676" s="193">
        <f>ROUND(I676*H676,0)</f>
        <v>0</v>
      </c>
      <c r="BL676" s="18" t="s">
        <v>253</v>
      </c>
      <c r="BM676" s="192" t="s">
        <v>938</v>
      </c>
    </row>
    <row r="677" s="2" customFormat="1" ht="24.15" customHeight="1">
      <c r="A677" s="37"/>
      <c r="B677" s="180"/>
      <c r="C677" s="181" t="s">
        <v>939</v>
      </c>
      <c r="D677" s="181" t="s">
        <v>248</v>
      </c>
      <c r="E677" s="182" t="s">
        <v>940</v>
      </c>
      <c r="F677" s="183" t="s">
        <v>941</v>
      </c>
      <c r="G677" s="184" t="s">
        <v>304</v>
      </c>
      <c r="H677" s="185">
        <v>16.861000000000001</v>
      </c>
      <c r="I677" s="186"/>
      <c r="J677" s="187">
        <f>ROUND(I677*H677,0)</f>
        <v>0</v>
      </c>
      <c r="K677" s="183" t="s">
        <v>252</v>
      </c>
      <c r="L677" s="38"/>
      <c r="M677" s="188" t="s">
        <v>1</v>
      </c>
      <c r="N677" s="189" t="s">
        <v>43</v>
      </c>
      <c r="O677" s="76"/>
      <c r="P677" s="190">
        <f>O677*H677</f>
        <v>0</v>
      </c>
      <c r="Q677" s="190">
        <v>0</v>
      </c>
      <c r="R677" s="190">
        <f>Q677*H677</f>
        <v>0</v>
      </c>
      <c r="S677" s="190">
        <v>0</v>
      </c>
      <c r="T677" s="191">
        <f>S677*H677</f>
        <v>0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192" t="s">
        <v>253</v>
      </c>
      <c r="AT677" s="192" t="s">
        <v>248</v>
      </c>
      <c r="AU677" s="192" t="s">
        <v>87</v>
      </c>
      <c r="AY677" s="18" t="s">
        <v>245</v>
      </c>
      <c r="BE677" s="193">
        <f>IF(N677="základní",J677,0)</f>
        <v>0</v>
      </c>
      <c r="BF677" s="193">
        <f>IF(N677="snížená",J677,0)</f>
        <v>0</v>
      </c>
      <c r="BG677" s="193">
        <f>IF(N677="zákl. přenesená",J677,0)</f>
        <v>0</v>
      </c>
      <c r="BH677" s="193">
        <f>IF(N677="sníž. přenesená",J677,0)</f>
        <v>0</v>
      </c>
      <c r="BI677" s="193">
        <f>IF(N677="nulová",J677,0)</f>
        <v>0</v>
      </c>
      <c r="BJ677" s="18" t="s">
        <v>87</v>
      </c>
      <c r="BK677" s="193">
        <f>ROUND(I677*H677,0)</f>
        <v>0</v>
      </c>
      <c r="BL677" s="18" t="s">
        <v>253</v>
      </c>
      <c r="BM677" s="192" t="s">
        <v>942</v>
      </c>
    </row>
    <row r="678" s="2" customFormat="1" ht="24.15" customHeight="1">
      <c r="A678" s="37"/>
      <c r="B678" s="180"/>
      <c r="C678" s="181" t="s">
        <v>943</v>
      </c>
      <c r="D678" s="181" t="s">
        <v>248</v>
      </c>
      <c r="E678" s="182" t="s">
        <v>944</v>
      </c>
      <c r="F678" s="183" t="s">
        <v>945</v>
      </c>
      <c r="G678" s="184" t="s">
        <v>304</v>
      </c>
      <c r="H678" s="185">
        <v>0.035999999999999997</v>
      </c>
      <c r="I678" s="186"/>
      <c r="J678" s="187">
        <f>ROUND(I678*H678,0)</f>
        <v>0</v>
      </c>
      <c r="K678" s="183" t="s">
        <v>252</v>
      </c>
      <c r="L678" s="38"/>
      <c r="M678" s="188" t="s">
        <v>1</v>
      </c>
      <c r="N678" s="189" t="s">
        <v>43</v>
      </c>
      <c r="O678" s="76"/>
      <c r="P678" s="190">
        <f>O678*H678</f>
        <v>0</v>
      </c>
      <c r="Q678" s="190">
        <v>0</v>
      </c>
      <c r="R678" s="190">
        <f>Q678*H678</f>
        <v>0</v>
      </c>
      <c r="S678" s="190">
        <v>0</v>
      </c>
      <c r="T678" s="191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192" t="s">
        <v>253</v>
      </c>
      <c r="AT678" s="192" t="s">
        <v>248</v>
      </c>
      <c r="AU678" s="192" t="s">
        <v>87</v>
      </c>
      <c r="AY678" s="18" t="s">
        <v>245</v>
      </c>
      <c r="BE678" s="193">
        <f>IF(N678="základní",J678,0)</f>
        <v>0</v>
      </c>
      <c r="BF678" s="193">
        <f>IF(N678="snížená",J678,0)</f>
        <v>0</v>
      </c>
      <c r="BG678" s="193">
        <f>IF(N678="zákl. přenesená",J678,0)</f>
        <v>0</v>
      </c>
      <c r="BH678" s="193">
        <f>IF(N678="sníž. přenesená",J678,0)</f>
        <v>0</v>
      </c>
      <c r="BI678" s="193">
        <f>IF(N678="nulová",J678,0)</f>
        <v>0</v>
      </c>
      <c r="BJ678" s="18" t="s">
        <v>87</v>
      </c>
      <c r="BK678" s="193">
        <f>ROUND(I678*H678,0)</f>
        <v>0</v>
      </c>
      <c r="BL678" s="18" t="s">
        <v>253</v>
      </c>
      <c r="BM678" s="192" t="s">
        <v>946</v>
      </c>
    </row>
    <row r="679" s="2" customFormat="1" ht="24.15" customHeight="1">
      <c r="A679" s="37"/>
      <c r="B679" s="180"/>
      <c r="C679" s="181" t="s">
        <v>947</v>
      </c>
      <c r="D679" s="181" t="s">
        <v>248</v>
      </c>
      <c r="E679" s="182" t="s">
        <v>948</v>
      </c>
      <c r="F679" s="183" t="s">
        <v>949</v>
      </c>
      <c r="G679" s="184" t="s">
        <v>304</v>
      </c>
      <c r="H679" s="185">
        <v>0.79000000000000004</v>
      </c>
      <c r="I679" s="186"/>
      <c r="J679" s="187">
        <f>ROUND(I679*H679,0)</f>
        <v>0</v>
      </c>
      <c r="K679" s="183" t="s">
        <v>252</v>
      </c>
      <c r="L679" s="38"/>
      <c r="M679" s="188" t="s">
        <v>1</v>
      </c>
      <c r="N679" s="189" t="s">
        <v>43</v>
      </c>
      <c r="O679" s="76"/>
      <c r="P679" s="190">
        <f>O679*H679</f>
        <v>0</v>
      </c>
      <c r="Q679" s="190">
        <v>0</v>
      </c>
      <c r="R679" s="190">
        <f>Q679*H679</f>
        <v>0</v>
      </c>
      <c r="S679" s="190">
        <v>0</v>
      </c>
      <c r="T679" s="191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192" t="s">
        <v>253</v>
      </c>
      <c r="AT679" s="192" t="s">
        <v>248</v>
      </c>
      <c r="AU679" s="192" t="s">
        <v>87</v>
      </c>
      <c r="AY679" s="18" t="s">
        <v>245</v>
      </c>
      <c r="BE679" s="193">
        <f>IF(N679="základní",J679,0)</f>
        <v>0</v>
      </c>
      <c r="BF679" s="193">
        <f>IF(N679="snížená",J679,0)</f>
        <v>0</v>
      </c>
      <c r="BG679" s="193">
        <f>IF(N679="zákl. přenesená",J679,0)</f>
        <v>0</v>
      </c>
      <c r="BH679" s="193">
        <f>IF(N679="sníž. přenesená",J679,0)</f>
        <v>0</v>
      </c>
      <c r="BI679" s="193">
        <f>IF(N679="nulová",J679,0)</f>
        <v>0</v>
      </c>
      <c r="BJ679" s="18" t="s">
        <v>87</v>
      </c>
      <c r="BK679" s="193">
        <f>ROUND(I679*H679,0)</f>
        <v>0</v>
      </c>
      <c r="BL679" s="18" t="s">
        <v>253</v>
      </c>
      <c r="BM679" s="192" t="s">
        <v>950</v>
      </c>
    </row>
    <row r="680" s="12" customFormat="1" ht="22.8" customHeight="1">
      <c r="A680" s="12"/>
      <c r="B680" s="167"/>
      <c r="C680" s="12"/>
      <c r="D680" s="168" t="s">
        <v>76</v>
      </c>
      <c r="E680" s="178" t="s">
        <v>951</v>
      </c>
      <c r="F680" s="178" t="s">
        <v>952</v>
      </c>
      <c r="G680" s="12"/>
      <c r="H680" s="12"/>
      <c r="I680" s="170"/>
      <c r="J680" s="179">
        <f>BK680</f>
        <v>0</v>
      </c>
      <c r="K680" s="12"/>
      <c r="L680" s="167"/>
      <c r="M680" s="172"/>
      <c r="N680" s="173"/>
      <c r="O680" s="173"/>
      <c r="P680" s="174">
        <f>P681</f>
        <v>0</v>
      </c>
      <c r="Q680" s="173"/>
      <c r="R680" s="174">
        <f>R681</f>
        <v>0</v>
      </c>
      <c r="S680" s="173"/>
      <c r="T680" s="175">
        <f>T681</f>
        <v>0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168" t="s">
        <v>8</v>
      </c>
      <c r="AT680" s="176" t="s">
        <v>76</v>
      </c>
      <c r="AU680" s="176" t="s">
        <v>8</v>
      </c>
      <c r="AY680" s="168" t="s">
        <v>245</v>
      </c>
      <c r="BK680" s="177">
        <f>BK681</f>
        <v>0</v>
      </c>
    </row>
    <row r="681" s="2" customFormat="1" ht="14.4" customHeight="1">
      <c r="A681" s="37"/>
      <c r="B681" s="180"/>
      <c r="C681" s="181" t="s">
        <v>953</v>
      </c>
      <c r="D681" s="181" t="s">
        <v>248</v>
      </c>
      <c r="E681" s="182" t="s">
        <v>954</v>
      </c>
      <c r="F681" s="183" t="s">
        <v>955</v>
      </c>
      <c r="G681" s="184" t="s">
        <v>304</v>
      </c>
      <c r="H681" s="185">
        <v>167.41</v>
      </c>
      <c r="I681" s="186"/>
      <c r="J681" s="187">
        <f>ROUND(I681*H681,0)</f>
        <v>0</v>
      </c>
      <c r="K681" s="183" t="s">
        <v>252</v>
      </c>
      <c r="L681" s="38"/>
      <c r="M681" s="188" t="s">
        <v>1</v>
      </c>
      <c r="N681" s="189" t="s">
        <v>43</v>
      </c>
      <c r="O681" s="76"/>
      <c r="P681" s="190">
        <f>O681*H681</f>
        <v>0</v>
      </c>
      <c r="Q681" s="190">
        <v>0</v>
      </c>
      <c r="R681" s="190">
        <f>Q681*H681</f>
        <v>0</v>
      </c>
      <c r="S681" s="190">
        <v>0</v>
      </c>
      <c r="T681" s="191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192" t="s">
        <v>253</v>
      </c>
      <c r="AT681" s="192" t="s">
        <v>248</v>
      </c>
      <c r="AU681" s="192" t="s">
        <v>87</v>
      </c>
      <c r="AY681" s="18" t="s">
        <v>245</v>
      </c>
      <c r="BE681" s="193">
        <f>IF(N681="základní",J681,0)</f>
        <v>0</v>
      </c>
      <c r="BF681" s="193">
        <f>IF(N681="snížená",J681,0)</f>
        <v>0</v>
      </c>
      <c r="BG681" s="193">
        <f>IF(N681="zákl. přenesená",J681,0)</f>
        <v>0</v>
      </c>
      <c r="BH681" s="193">
        <f>IF(N681="sníž. přenesená",J681,0)</f>
        <v>0</v>
      </c>
      <c r="BI681" s="193">
        <f>IF(N681="nulová",J681,0)</f>
        <v>0</v>
      </c>
      <c r="BJ681" s="18" t="s">
        <v>87</v>
      </c>
      <c r="BK681" s="193">
        <f>ROUND(I681*H681,0)</f>
        <v>0</v>
      </c>
      <c r="BL681" s="18" t="s">
        <v>253</v>
      </c>
      <c r="BM681" s="192" t="s">
        <v>956</v>
      </c>
    </row>
    <row r="682" s="12" customFormat="1" ht="25.92" customHeight="1">
      <c r="A682" s="12"/>
      <c r="B682" s="167"/>
      <c r="C682" s="12"/>
      <c r="D682" s="168" t="s">
        <v>76</v>
      </c>
      <c r="E682" s="169" t="s">
        <v>957</v>
      </c>
      <c r="F682" s="169" t="s">
        <v>958</v>
      </c>
      <c r="G682" s="12"/>
      <c r="H682" s="12"/>
      <c r="I682" s="170"/>
      <c r="J682" s="171">
        <f>BK682</f>
        <v>0</v>
      </c>
      <c r="K682" s="12"/>
      <c r="L682" s="167"/>
      <c r="M682" s="172"/>
      <c r="N682" s="173"/>
      <c r="O682" s="173"/>
      <c r="P682" s="174">
        <f>P683+P710+P720+P749+P774+P825+P843+P947+P973+P1019+P1061+P1144+P1180+P1204</f>
        <v>0</v>
      </c>
      <c r="Q682" s="173"/>
      <c r="R682" s="174">
        <f>R683+R710+R720+R749+R774+R825+R843+R947+R973+R1019+R1061+R1144+R1180+R1204</f>
        <v>34.269615919256005</v>
      </c>
      <c r="S682" s="173"/>
      <c r="T682" s="175">
        <f>T683+T710+T720+T749+T774+T825+T843+T947+T973+T1019+T1061+T1144+T1180+T1204</f>
        <v>13.355673999999999</v>
      </c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R682" s="168" t="s">
        <v>87</v>
      </c>
      <c r="AT682" s="176" t="s">
        <v>76</v>
      </c>
      <c r="AU682" s="176" t="s">
        <v>77</v>
      </c>
      <c r="AY682" s="168" t="s">
        <v>245</v>
      </c>
      <c r="BK682" s="177">
        <f>BK683+BK710+BK720+BK749+BK774+BK825+BK843+BK947+BK973+BK1019+BK1061+BK1144+BK1180+BK1204</f>
        <v>0</v>
      </c>
    </row>
    <row r="683" s="12" customFormat="1" ht="22.8" customHeight="1">
      <c r="A683" s="12"/>
      <c r="B683" s="167"/>
      <c r="C683" s="12"/>
      <c r="D683" s="168" t="s">
        <v>76</v>
      </c>
      <c r="E683" s="178" t="s">
        <v>959</v>
      </c>
      <c r="F683" s="178" t="s">
        <v>960</v>
      </c>
      <c r="G683" s="12"/>
      <c r="H683" s="12"/>
      <c r="I683" s="170"/>
      <c r="J683" s="179">
        <f>BK683</f>
        <v>0</v>
      </c>
      <c r="K683" s="12"/>
      <c r="L683" s="167"/>
      <c r="M683" s="172"/>
      <c r="N683" s="173"/>
      <c r="O683" s="173"/>
      <c r="P683" s="174">
        <f>SUM(P684:P709)</f>
        <v>0</v>
      </c>
      <c r="Q683" s="173"/>
      <c r="R683" s="174">
        <f>SUM(R684:R709)</f>
        <v>1.8305099999999999</v>
      </c>
      <c r="S683" s="173"/>
      <c r="T683" s="175">
        <f>SUM(T684:T709)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168" t="s">
        <v>87</v>
      </c>
      <c r="AT683" s="176" t="s">
        <v>76</v>
      </c>
      <c r="AU683" s="176" t="s">
        <v>8</v>
      </c>
      <c r="AY683" s="168" t="s">
        <v>245</v>
      </c>
      <c r="BK683" s="177">
        <f>SUM(BK684:BK709)</f>
        <v>0</v>
      </c>
    </row>
    <row r="684" s="2" customFormat="1" ht="24.15" customHeight="1">
      <c r="A684" s="37"/>
      <c r="B684" s="180"/>
      <c r="C684" s="181" t="s">
        <v>961</v>
      </c>
      <c r="D684" s="181" t="s">
        <v>248</v>
      </c>
      <c r="E684" s="182" t="s">
        <v>962</v>
      </c>
      <c r="F684" s="183" t="s">
        <v>963</v>
      </c>
      <c r="G684" s="184" t="s">
        <v>263</v>
      </c>
      <c r="H684" s="185">
        <v>170.33000000000001</v>
      </c>
      <c r="I684" s="186"/>
      <c r="J684" s="187">
        <f>ROUND(I684*H684,0)</f>
        <v>0</v>
      </c>
      <c r="K684" s="183" t="s">
        <v>252</v>
      </c>
      <c r="L684" s="38"/>
      <c r="M684" s="188" t="s">
        <v>1</v>
      </c>
      <c r="N684" s="189" t="s">
        <v>43</v>
      </c>
      <c r="O684" s="76"/>
      <c r="P684" s="190">
        <f>O684*H684</f>
        <v>0</v>
      </c>
      <c r="Q684" s="190">
        <v>0.0044999999999999997</v>
      </c>
      <c r="R684" s="190">
        <f>Q684*H684</f>
        <v>0.76648499999999997</v>
      </c>
      <c r="S684" s="190">
        <v>0</v>
      </c>
      <c r="T684" s="191">
        <f>S684*H684</f>
        <v>0</v>
      </c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R684" s="192" t="s">
        <v>355</v>
      </c>
      <c r="AT684" s="192" t="s">
        <v>248</v>
      </c>
      <c r="AU684" s="192" t="s">
        <v>87</v>
      </c>
      <c r="AY684" s="18" t="s">
        <v>245</v>
      </c>
      <c r="BE684" s="193">
        <f>IF(N684="základní",J684,0)</f>
        <v>0</v>
      </c>
      <c r="BF684" s="193">
        <f>IF(N684="snížená",J684,0)</f>
        <v>0</v>
      </c>
      <c r="BG684" s="193">
        <f>IF(N684="zákl. přenesená",J684,0)</f>
        <v>0</v>
      </c>
      <c r="BH684" s="193">
        <f>IF(N684="sníž. přenesená",J684,0)</f>
        <v>0</v>
      </c>
      <c r="BI684" s="193">
        <f>IF(N684="nulová",J684,0)</f>
        <v>0</v>
      </c>
      <c r="BJ684" s="18" t="s">
        <v>87</v>
      </c>
      <c r="BK684" s="193">
        <f>ROUND(I684*H684,0)</f>
        <v>0</v>
      </c>
      <c r="BL684" s="18" t="s">
        <v>355</v>
      </c>
      <c r="BM684" s="192" t="s">
        <v>964</v>
      </c>
    </row>
    <row r="685" s="13" customFormat="1">
      <c r="A685" s="13"/>
      <c r="B685" s="194"/>
      <c r="C685" s="13"/>
      <c r="D685" s="195" t="s">
        <v>255</v>
      </c>
      <c r="E685" s="196" t="s">
        <v>1</v>
      </c>
      <c r="F685" s="197" t="s">
        <v>150</v>
      </c>
      <c r="G685" s="13"/>
      <c r="H685" s="198">
        <v>66.519999999999996</v>
      </c>
      <c r="I685" s="199"/>
      <c r="J685" s="13"/>
      <c r="K685" s="13"/>
      <c r="L685" s="194"/>
      <c r="M685" s="200"/>
      <c r="N685" s="201"/>
      <c r="O685" s="201"/>
      <c r="P685" s="201"/>
      <c r="Q685" s="201"/>
      <c r="R685" s="201"/>
      <c r="S685" s="201"/>
      <c r="T685" s="20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196" t="s">
        <v>255</v>
      </c>
      <c r="AU685" s="196" t="s">
        <v>87</v>
      </c>
      <c r="AV685" s="13" t="s">
        <v>87</v>
      </c>
      <c r="AW685" s="13" t="s">
        <v>33</v>
      </c>
      <c r="AX685" s="13" t="s">
        <v>77</v>
      </c>
      <c r="AY685" s="196" t="s">
        <v>245</v>
      </c>
    </row>
    <row r="686" s="13" customFormat="1">
      <c r="A686" s="13"/>
      <c r="B686" s="194"/>
      <c r="C686" s="13"/>
      <c r="D686" s="195" t="s">
        <v>255</v>
      </c>
      <c r="E686" s="196" t="s">
        <v>1</v>
      </c>
      <c r="F686" s="197" t="s">
        <v>187</v>
      </c>
      <c r="G686" s="13"/>
      <c r="H686" s="198">
        <v>103.81</v>
      </c>
      <c r="I686" s="199"/>
      <c r="J686" s="13"/>
      <c r="K686" s="13"/>
      <c r="L686" s="194"/>
      <c r="M686" s="200"/>
      <c r="N686" s="201"/>
      <c r="O686" s="201"/>
      <c r="P686" s="201"/>
      <c r="Q686" s="201"/>
      <c r="R686" s="201"/>
      <c r="S686" s="201"/>
      <c r="T686" s="20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196" t="s">
        <v>255</v>
      </c>
      <c r="AU686" s="196" t="s">
        <v>87</v>
      </c>
      <c r="AV686" s="13" t="s">
        <v>87</v>
      </c>
      <c r="AW686" s="13" t="s">
        <v>33</v>
      </c>
      <c r="AX686" s="13" t="s">
        <v>77</v>
      </c>
      <c r="AY686" s="196" t="s">
        <v>245</v>
      </c>
    </row>
    <row r="687" s="14" customFormat="1">
      <c r="A687" s="14"/>
      <c r="B687" s="203"/>
      <c r="C687" s="14"/>
      <c r="D687" s="195" t="s">
        <v>255</v>
      </c>
      <c r="E687" s="204" t="s">
        <v>1</v>
      </c>
      <c r="F687" s="205" t="s">
        <v>260</v>
      </c>
      <c r="G687" s="14"/>
      <c r="H687" s="206">
        <v>170.33000000000001</v>
      </c>
      <c r="I687" s="207"/>
      <c r="J687" s="14"/>
      <c r="K687" s="14"/>
      <c r="L687" s="203"/>
      <c r="M687" s="208"/>
      <c r="N687" s="209"/>
      <c r="O687" s="209"/>
      <c r="P687" s="209"/>
      <c r="Q687" s="209"/>
      <c r="R687" s="209"/>
      <c r="S687" s="209"/>
      <c r="T687" s="210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04" t="s">
        <v>255</v>
      </c>
      <c r="AU687" s="204" t="s">
        <v>87</v>
      </c>
      <c r="AV687" s="14" t="s">
        <v>246</v>
      </c>
      <c r="AW687" s="14" t="s">
        <v>33</v>
      </c>
      <c r="AX687" s="14" t="s">
        <v>8</v>
      </c>
      <c r="AY687" s="204" t="s">
        <v>245</v>
      </c>
    </row>
    <row r="688" s="2" customFormat="1" ht="24.15" customHeight="1">
      <c r="A688" s="37"/>
      <c r="B688" s="180"/>
      <c r="C688" s="181" t="s">
        <v>965</v>
      </c>
      <c r="D688" s="181" t="s">
        <v>248</v>
      </c>
      <c r="E688" s="182" t="s">
        <v>966</v>
      </c>
      <c r="F688" s="183" t="s">
        <v>967</v>
      </c>
      <c r="G688" s="184" t="s">
        <v>263</v>
      </c>
      <c r="H688" s="185">
        <v>236.44999999999999</v>
      </c>
      <c r="I688" s="186"/>
      <c r="J688" s="187">
        <f>ROUND(I688*H688,0)</f>
        <v>0</v>
      </c>
      <c r="K688" s="183" t="s">
        <v>252</v>
      </c>
      <c r="L688" s="38"/>
      <c r="M688" s="188" t="s">
        <v>1</v>
      </c>
      <c r="N688" s="189" t="s">
        <v>43</v>
      </c>
      <c r="O688" s="76"/>
      <c r="P688" s="190">
        <f>O688*H688</f>
        <v>0</v>
      </c>
      <c r="Q688" s="190">
        <v>0.0044999999999999997</v>
      </c>
      <c r="R688" s="190">
        <f>Q688*H688</f>
        <v>1.0640249999999998</v>
      </c>
      <c r="S688" s="190">
        <v>0</v>
      </c>
      <c r="T688" s="191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192" t="s">
        <v>355</v>
      </c>
      <c r="AT688" s="192" t="s">
        <v>248</v>
      </c>
      <c r="AU688" s="192" t="s">
        <v>87</v>
      </c>
      <c r="AY688" s="18" t="s">
        <v>245</v>
      </c>
      <c r="BE688" s="193">
        <f>IF(N688="základní",J688,0)</f>
        <v>0</v>
      </c>
      <c r="BF688" s="193">
        <f>IF(N688="snížená",J688,0)</f>
        <v>0</v>
      </c>
      <c r="BG688" s="193">
        <f>IF(N688="zákl. přenesená",J688,0)</f>
        <v>0</v>
      </c>
      <c r="BH688" s="193">
        <f>IF(N688="sníž. přenesená",J688,0)</f>
        <v>0</v>
      </c>
      <c r="BI688" s="193">
        <f>IF(N688="nulová",J688,0)</f>
        <v>0</v>
      </c>
      <c r="BJ688" s="18" t="s">
        <v>87</v>
      </c>
      <c r="BK688" s="193">
        <f>ROUND(I688*H688,0)</f>
        <v>0</v>
      </c>
      <c r="BL688" s="18" t="s">
        <v>355</v>
      </c>
      <c r="BM688" s="192" t="s">
        <v>968</v>
      </c>
    </row>
    <row r="689" s="13" customFormat="1">
      <c r="A689" s="13"/>
      <c r="B689" s="194"/>
      <c r="C689" s="13"/>
      <c r="D689" s="195" t="s">
        <v>255</v>
      </c>
      <c r="E689" s="196" t="s">
        <v>1</v>
      </c>
      <c r="F689" s="197" t="s">
        <v>969</v>
      </c>
      <c r="G689" s="13"/>
      <c r="H689" s="198">
        <v>19.199999999999999</v>
      </c>
      <c r="I689" s="199"/>
      <c r="J689" s="13"/>
      <c r="K689" s="13"/>
      <c r="L689" s="194"/>
      <c r="M689" s="200"/>
      <c r="N689" s="201"/>
      <c r="O689" s="201"/>
      <c r="P689" s="201"/>
      <c r="Q689" s="201"/>
      <c r="R689" s="201"/>
      <c r="S689" s="201"/>
      <c r="T689" s="20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96" t="s">
        <v>255</v>
      </c>
      <c r="AU689" s="196" t="s">
        <v>87</v>
      </c>
      <c r="AV689" s="13" t="s">
        <v>87</v>
      </c>
      <c r="AW689" s="13" t="s">
        <v>33</v>
      </c>
      <c r="AX689" s="13" t="s">
        <v>77</v>
      </c>
      <c r="AY689" s="196" t="s">
        <v>245</v>
      </c>
    </row>
    <row r="690" s="13" customFormat="1">
      <c r="A690" s="13"/>
      <c r="B690" s="194"/>
      <c r="C690" s="13"/>
      <c r="D690" s="195" t="s">
        <v>255</v>
      </c>
      <c r="E690" s="196" t="s">
        <v>1</v>
      </c>
      <c r="F690" s="197" t="s">
        <v>970</v>
      </c>
      <c r="G690" s="13"/>
      <c r="H690" s="198">
        <v>3.7000000000000002</v>
      </c>
      <c r="I690" s="199"/>
      <c r="J690" s="13"/>
      <c r="K690" s="13"/>
      <c r="L690" s="194"/>
      <c r="M690" s="200"/>
      <c r="N690" s="201"/>
      <c r="O690" s="201"/>
      <c r="P690" s="201"/>
      <c r="Q690" s="201"/>
      <c r="R690" s="201"/>
      <c r="S690" s="201"/>
      <c r="T690" s="20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96" t="s">
        <v>255</v>
      </c>
      <c r="AU690" s="196" t="s">
        <v>87</v>
      </c>
      <c r="AV690" s="13" t="s">
        <v>87</v>
      </c>
      <c r="AW690" s="13" t="s">
        <v>33</v>
      </c>
      <c r="AX690" s="13" t="s">
        <v>77</v>
      </c>
      <c r="AY690" s="196" t="s">
        <v>245</v>
      </c>
    </row>
    <row r="691" s="13" customFormat="1">
      <c r="A691" s="13"/>
      <c r="B691" s="194"/>
      <c r="C691" s="13"/>
      <c r="D691" s="195" t="s">
        <v>255</v>
      </c>
      <c r="E691" s="196" t="s">
        <v>1</v>
      </c>
      <c r="F691" s="197" t="s">
        <v>971</v>
      </c>
      <c r="G691" s="13"/>
      <c r="H691" s="198">
        <v>3.5</v>
      </c>
      <c r="I691" s="199"/>
      <c r="J691" s="13"/>
      <c r="K691" s="13"/>
      <c r="L691" s="194"/>
      <c r="M691" s="200"/>
      <c r="N691" s="201"/>
      <c r="O691" s="201"/>
      <c r="P691" s="201"/>
      <c r="Q691" s="201"/>
      <c r="R691" s="201"/>
      <c r="S691" s="201"/>
      <c r="T691" s="20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96" t="s">
        <v>255</v>
      </c>
      <c r="AU691" s="196" t="s">
        <v>87</v>
      </c>
      <c r="AV691" s="13" t="s">
        <v>87</v>
      </c>
      <c r="AW691" s="13" t="s">
        <v>33</v>
      </c>
      <c r="AX691" s="13" t="s">
        <v>77</v>
      </c>
      <c r="AY691" s="196" t="s">
        <v>245</v>
      </c>
    </row>
    <row r="692" s="13" customFormat="1">
      <c r="A692" s="13"/>
      <c r="B692" s="194"/>
      <c r="C692" s="13"/>
      <c r="D692" s="195" t="s">
        <v>255</v>
      </c>
      <c r="E692" s="196" t="s">
        <v>1</v>
      </c>
      <c r="F692" s="197" t="s">
        <v>972</v>
      </c>
      <c r="G692" s="13"/>
      <c r="H692" s="198">
        <v>9.4499999999999993</v>
      </c>
      <c r="I692" s="199"/>
      <c r="J692" s="13"/>
      <c r="K692" s="13"/>
      <c r="L692" s="194"/>
      <c r="M692" s="200"/>
      <c r="N692" s="201"/>
      <c r="O692" s="201"/>
      <c r="P692" s="201"/>
      <c r="Q692" s="201"/>
      <c r="R692" s="201"/>
      <c r="S692" s="201"/>
      <c r="T692" s="20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196" t="s">
        <v>255</v>
      </c>
      <c r="AU692" s="196" t="s">
        <v>87</v>
      </c>
      <c r="AV692" s="13" t="s">
        <v>87</v>
      </c>
      <c r="AW692" s="13" t="s">
        <v>33</v>
      </c>
      <c r="AX692" s="13" t="s">
        <v>77</v>
      </c>
      <c r="AY692" s="196" t="s">
        <v>245</v>
      </c>
    </row>
    <row r="693" s="13" customFormat="1">
      <c r="A693" s="13"/>
      <c r="B693" s="194"/>
      <c r="C693" s="13"/>
      <c r="D693" s="195" t="s">
        <v>255</v>
      </c>
      <c r="E693" s="196" t="s">
        <v>1</v>
      </c>
      <c r="F693" s="197" t="s">
        <v>973</v>
      </c>
      <c r="G693" s="13"/>
      <c r="H693" s="198">
        <v>22.800000000000001</v>
      </c>
      <c r="I693" s="199"/>
      <c r="J693" s="13"/>
      <c r="K693" s="13"/>
      <c r="L693" s="194"/>
      <c r="M693" s="200"/>
      <c r="N693" s="201"/>
      <c r="O693" s="201"/>
      <c r="P693" s="201"/>
      <c r="Q693" s="201"/>
      <c r="R693" s="201"/>
      <c r="S693" s="201"/>
      <c r="T693" s="20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196" t="s">
        <v>255</v>
      </c>
      <c r="AU693" s="196" t="s">
        <v>87</v>
      </c>
      <c r="AV693" s="13" t="s">
        <v>87</v>
      </c>
      <c r="AW693" s="13" t="s">
        <v>33</v>
      </c>
      <c r="AX693" s="13" t="s">
        <v>77</v>
      </c>
      <c r="AY693" s="196" t="s">
        <v>245</v>
      </c>
    </row>
    <row r="694" s="13" customFormat="1">
      <c r="A694" s="13"/>
      <c r="B694" s="194"/>
      <c r="C694" s="13"/>
      <c r="D694" s="195" t="s">
        <v>255</v>
      </c>
      <c r="E694" s="196" t="s">
        <v>1</v>
      </c>
      <c r="F694" s="197" t="s">
        <v>974</v>
      </c>
      <c r="G694" s="13"/>
      <c r="H694" s="198">
        <v>21.800000000000001</v>
      </c>
      <c r="I694" s="199"/>
      <c r="J694" s="13"/>
      <c r="K694" s="13"/>
      <c r="L694" s="194"/>
      <c r="M694" s="200"/>
      <c r="N694" s="201"/>
      <c r="O694" s="201"/>
      <c r="P694" s="201"/>
      <c r="Q694" s="201"/>
      <c r="R694" s="201"/>
      <c r="S694" s="201"/>
      <c r="T694" s="20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96" t="s">
        <v>255</v>
      </c>
      <c r="AU694" s="196" t="s">
        <v>87</v>
      </c>
      <c r="AV694" s="13" t="s">
        <v>87</v>
      </c>
      <c r="AW694" s="13" t="s">
        <v>33</v>
      </c>
      <c r="AX694" s="13" t="s">
        <v>77</v>
      </c>
      <c r="AY694" s="196" t="s">
        <v>245</v>
      </c>
    </row>
    <row r="695" s="13" customFormat="1">
      <c r="A695" s="13"/>
      <c r="B695" s="194"/>
      <c r="C695" s="13"/>
      <c r="D695" s="195" t="s">
        <v>255</v>
      </c>
      <c r="E695" s="196" t="s">
        <v>1</v>
      </c>
      <c r="F695" s="197" t="s">
        <v>975</v>
      </c>
      <c r="G695" s="13"/>
      <c r="H695" s="198">
        <v>8.6999999999999993</v>
      </c>
      <c r="I695" s="199"/>
      <c r="J695" s="13"/>
      <c r="K695" s="13"/>
      <c r="L695" s="194"/>
      <c r="M695" s="200"/>
      <c r="N695" s="201"/>
      <c r="O695" s="201"/>
      <c r="P695" s="201"/>
      <c r="Q695" s="201"/>
      <c r="R695" s="201"/>
      <c r="S695" s="201"/>
      <c r="T695" s="20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196" t="s">
        <v>255</v>
      </c>
      <c r="AU695" s="196" t="s">
        <v>87</v>
      </c>
      <c r="AV695" s="13" t="s">
        <v>87</v>
      </c>
      <c r="AW695" s="13" t="s">
        <v>33</v>
      </c>
      <c r="AX695" s="13" t="s">
        <v>77</v>
      </c>
      <c r="AY695" s="196" t="s">
        <v>245</v>
      </c>
    </row>
    <row r="696" s="13" customFormat="1">
      <c r="A696" s="13"/>
      <c r="B696" s="194"/>
      <c r="C696" s="13"/>
      <c r="D696" s="195" t="s">
        <v>255</v>
      </c>
      <c r="E696" s="196" t="s">
        <v>1</v>
      </c>
      <c r="F696" s="197" t="s">
        <v>976</v>
      </c>
      <c r="G696" s="13"/>
      <c r="H696" s="198">
        <v>16.600000000000001</v>
      </c>
      <c r="I696" s="199"/>
      <c r="J696" s="13"/>
      <c r="K696" s="13"/>
      <c r="L696" s="194"/>
      <c r="M696" s="200"/>
      <c r="N696" s="201"/>
      <c r="O696" s="201"/>
      <c r="P696" s="201"/>
      <c r="Q696" s="201"/>
      <c r="R696" s="201"/>
      <c r="S696" s="201"/>
      <c r="T696" s="20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96" t="s">
        <v>255</v>
      </c>
      <c r="AU696" s="196" t="s">
        <v>87</v>
      </c>
      <c r="AV696" s="13" t="s">
        <v>87</v>
      </c>
      <c r="AW696" s="13" t="s">
        <v>33</v>
      </c>
      <c r="AX696" s="13" t="s">
        <v>77</v>
      </c>
      <c r="AY696" s="196" t="s">
        <v>245</v>
      </c>
    </row>
    <row r="697" s="14" customFormat="1">
      <c r="A697" s="14"/>
      <c r="B697" s="203"/>
      <c r="C697" s="14"/>
      <c r="D697" s="195" t="s">
        <v>255</v>
      </c>
      <c r="E697" s="204" t="s">
        <v>1</v>
      </c>
      <c r="F697" s="205" t="s">
        <v>977</v>
      </c>
      <c r="G697" s="14"/>
      <c r="H697" s="206">
        <v>105.75</v>
      </c>
      <c r="I697" s="207"/>
      <c r="J697" s="14"/>
      <c r="K697" s="14"/>
      <c r="L697" s="203"/>
      <c r="M697" s="208"/>
      <c r="N697" s="209"/>
      <c r="O697" s="209"/>
      <c r="P697" s="209"/>
      <c r="Q697" s="209"/>
      <c r="R697" s="209"/>
      <c r="S697" s="209"/>
      <c r="T697" s="21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04" t="s">
        <v>255</v>
      </c>
      <c r="AU697" s="204" t="s">
        <v>87</v>
      </c>
      <c r="AV697" s="14" t="s">
        <v>246</v>
      </c>
      <c r="AW697" s="14" t="s">
        <v>33</v>
      </c>
      <c r="AX697" s="14" t="s">
        <v>77</v>
      </c>
      <c r="AY697" s="204" t="s">
        <v>245</v>
      </c>
    </row>
    <row r="698" s="13" customFormat="1">
      <c r="A698" s="13"/>
      <c r="B698" s="194"/>
      <c r="C698" s="13"/>
      <c r="D698" s="195" t="s">
        <v>255</v>
      </c>
      <c r="E698" s="196" t="s">
        <v>1</v>
      </c>
      <c r="F698" s="197" t="s">
        <v>978</v>
      </c>
      <c r="G698" s="13"/>
      <c r="H698" s="198">
        <v>19.5</v>
      </c>
      <c r="I698" s="199"/>
      <c r="J698" s="13"/>
      <c r="K698" s="13"/>
      <c r="L698" s="194"/>
      <c r="M698" s="200"/>
      <c r="N698" s="201"/>
      <c r="O698" s="201"/>
      <c r="P698" s="201"/>
      <c r="Q698" s="201"/>
      <c r="R698" s="201"/>
      <c r="S698" s="201"/>
      <c r="T698" s="20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96" t="s">
        <v>255</v>
      </c>
      <c r="AU698" s="196" t="s">
        <v>87</v>
      </c>
      <c r="AV698" s="13" t="s">
        <v>87</v>
      </c>
      <c r="AW698" s="13" t="s">
        <v>33</v>
      </c>
      <c r="AX698" s="13" t="s">
        <v>77</v>
      </c>
      <c r="AY698" s="196" t="s">
        <v>245</v>
      </c>
    </row>
    <row r="699" s="13" customFormat="1">
      <c r="A699" s="13"/>
      <c r="B699" s="194"/>
      <c r="C699" s="13"/>
      <c r="D699" s="195" t="s">
        <v>255</v>
      </c>
      <c r="E699" s="196" t="s">
        <v>1</v>
      </c>
      <c r="F699" s="197" t="s">
        <v>979</v>
      </c>
      <c r="G699" s="13"/>
      <c r="H699" s="198">
        <v>15.619999999999999</v>
      </c>
      <c r="I699" s="199"/>
      <c r="J699" s="13"/>
      <c r="K699" s="13"/>
      <c r="L699" s="194"/>
      <c r="M699" s="200"/>
      <c r="N699" s="201"/>
      <c r="O699" s="201"/>
      <c r="P699" s="201"/>
      <c r="Q699" s="201"/>
      <c r="R699" s="201"/>
      <c r="S699" s="201"/>
      <c r="T699" s="20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196" t="s">
        <v>255</v>
      </c>
      <c r="AU699" s="196" t="s">
        <v>87</v>
      </c>
      <c r="AV699" s="13" t="s">
        <v>87</v>
      </c>
      <c r="AW699" s="13" t="s">
        <v>33</v>
      </c>
      <c r="AX699" s="13" t="s">
        <v>77</v>
      </c>
      <c r="AY699" s="196" t="s">
        <v>245</v>
      </c>
    </row>
    <row r="700" s="13" customFormat="1">
      <c r="A700" s="13"/>
      <c r="B700" s="194"/>
      <c r="C700" s="13"/>
      <c r="D700" s="195" t="s">
        <v>255</v>
      </c>
      <c r="E700" s="196" t="s">
        <v>1</v>
      </c>
      <c r="F700" s="197" t="s">
        <v>980</v>
      </c>
      <c r="G700" s="13"/>
      <c r="H700" s="198">
        <v>17</v>
      </c>
      <c r="I700" s="199"/>
      <c r="J700" s="13"/>
      <c r="K700" s="13"/>
      <c r="L700" s="194"/>
      <c r="M700" s="200"/>
      <c r="N700" s="201"/>
      <c r="O700" s="201"/>
      <c r="P700" s="201"/>
      <c r="Q700" s="201"/>
      <c r="R700" s="201"/>
      <c r="S700" s="201"/>
      <c r="T700" s="20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196" t="s">
        <v>255</v>
      </c>
      <c r="AU700" s="196" t="s">
        <v>87</v>
      </c>
      <c r="AV700" s="13" t="s">
        <v>87</v>
      </c>
      <c r="AW700" s="13" t="s">
        <v>33</v>
      </c>
      <c r="AX700" s="13" t="s">
        <v>77</v>
      </c>
      <c r="AY700" s="196" t="s">
        <v>245</v>
      </c>
    </row>
    <row r="701" s="13" customFormat="1">
      <c r="A701" s="13"/>
      <c r="B701" s="194"/>
      <c r="C701" s="13"/>
      <c r="D701" s="195" t="s">
        <v>255</v>
      </c>
      <c r="E701" s="196" t="s">
        <v>1</v>
      </c>
      <c r="F701" s="197" t="s">
        <v>981</v>
      </c>
      <c r="G701" s="13"/>
      <c r="H701" s="198">
        <v>20.800000000000001</v>
      </c>
      <c r="I701" s="199"/>
      <c r="J701" s="13"/>
      <c r="K701" s="13"/>
      <c r="L701" s="194"/>
      <c r="M701" s="200"/>
      <c r="N701" s="201"/>
      <c r="O701" s="201"/>
      <c r="P701" s="201"/>
      <c r="Q701" s="201"/>
      <c r="R701" s="201"/>
      <c r="S701" s="201"/>
      <c r="T701" s="20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96" t="s">
        <v>255</v>
      </c>
      <c r="AU701" s="196" t="s">
        <v>87</v>
      </c>
      <c r="AV701" s="13" t="s">
        <v>87</v>
      </c>
      <c r="AW701" s="13" t="s">
        <v>33</v>
      </c>
      <c r="AX701" s="13" t="s">
        <v>77</v>
      </c>
      <c r="AY701" s="196" t="s">
        <v>245</v>
      </c>
    </row>
    <row r="702" s="13" customFormat="1">
      <c r="A702" s="13"/>
      <c r="B702" s="194"/>
      <c r="C702" s="13"/>
      <c r="D702" s="195" t="s">
        <v>255</v>
      </c>
      <c r="E702" s="196" t="s">
        <v>1</v>
      </c>
      <c r="F702" s="197" t="s">
        <v>982</v>
      </c>
      <c r="G702" s="13"/>
      <c r="H702" s="198">
        <v>19</v>
      </c>
      <c r="I702" s="199"/>
      <c r="J702" s="13"/>
      <c r="K702" s="13"/>
      <c r="L702" s="194"/>
      <c r="M702" s="200"/>
      <c r="N702" s="201"/>
      <c r="O702" s="201"/>
      <c r="P702" s="201"/>
      <c r="Q702" s="201"/>
      <c r="R702" s="201"/>
      <c r="S702" s="201"/>
      <c r="T702" s="20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96" t="s">
        <v>255</v>
      </c>
      <c r="AU702" s="196" t="s">
        <v>87</v>
      </c>
      <c r="AV702" s="13" t="s">
        <v>87</v>
      </c>
      <c r="AW702" s="13" t="s">
        <v>33</v>
      </c>
      <c r="AX702" s="13" t="s">
        <v>77</v>
      </c>
      <c r="AY702" s="196" t="s">
        <v>245</v>
      </c>
    </row>
    <row r="703" s="13" customFormat="1">
      <c r="A703" s="13"/>
      <c r="B703" s="194"/>
      <c r="C703" s="13"/>
      <c r="D703" s="195" t="s">
        <v>255</v>
      </c>
      <c r="E703" s="196" t="s">
        <v>1</v>
      </c>
      <c r="F703" s="197" t="s">
        <v>983</v>
      </c>
      <c r="G703" s="13"/>
      <c r="H703" s="198">
        <v>16.800000000000001</v>
      </c>
      <c r="I703" s="199"/>
      <c r="J703" s="13"/>
      <c r="K703" s="13"/>
      <c r="L703" s="194"/>
      <c r="M703" s="200"/>
      <c r="N703" s="201"/>
      <c r="O703" s="201"/>
      <c r="P703" s="201"/>
      <c r="Q703" s="201"/>
      <c r="R703" s="201"/>
      <c r="S703" s="201"/>
      <c r="T703" s="20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196" t="s">
        <v>255</v>
      </c>
      <c r="AU703" s="196" t="s">
        <v>87</v>
      </c>
      <c r="AV703" s="13" t="s">
        <v>87</v>
      </c>
      <c r="AW703" s="13" t="s">
        <v>33</v>
      </c>
      <c r="AX703" s="13" t="s">
        <v>77</v>
      </c>
      <c r="AY703" s="196" t="s">
        <v>245</v>
      </c>
    </row>
    <row r="704" s="14" customFormat="1">
      <c r="A704" s="14"/>
      <c r="B704" s="203"/>
      <c r="C704" s="14"/>
      <c r="D704" s="195" t="s">
        <v>255</v>
      </c>
      <c r="E704" s="204" t="s">
        <v>1</v>
      </c>
      <c r="F704" s="205" t="s">
        <v>984</v>
      </c>
      <c r="G704" s="14"/>
      <c r="H704" s="206">
        <v>108.72</v>
      </c>
      <c r="I704" s="207"/>
      <c r="J704" s="14"/>
      <c r="K704" s="14"/>
      <c r="L704" s="203"/>
      <c r="M704" s="208"/>
      <c r="N704" s="209"/>
      <c r="O704" s="209"/>
      <c r="P704" s="209"/>
      <c r="Q704" s="209"/>
      <c r="R704" s="209"/>
      <c r="S704" s="209"/>
      <c r="T704" s="21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04" t="s">
        <v>255</v>
      </c>
      <c r="AU704" s="204" t="s">
        <v>87</v>
      </c>
      <c r="AV704" s="14" t="s">
        <v>246</v>
      </c>
      <c r="AW704" s="14" t="s">
        <v>33</v>
      </c>
      <c r="AX704" s="14" t="s">
        <v>77</v>
      </c>
      <c r="AY704" s="204" t="s">
        <v>245</v>
      </c>
    </row>
    <row r="705" s="13" customFormat="1">
      <c r="A705" s="13"/>
      <c r="B705" s="194"/>
      <c r="C705" s="13"/>
      <c r="D705" s="195" t="s">
        <v>255</v>
      </c>
      <c r="E705" s="196" t="s">
        <v>1</v>
      </c>
      <c r="F705" s="197" t="s">
        <v>985</v>
      </c>
      <c r="G705" s="13"/>
      <c r="H705" s="198">
        <v>21.98</v>
      </c>
      <c r="I705" s="199"/>
      <c r="J705" s="13"/>
      <c r="K705" s="13"/>
      <c r="L705" s="194"/>
      <c r="M705" s="200"/>
      <c r="N705" s="201"/>
      <c r="O705" s="201"/>
      <c r="P705" s="201"/>
      <c r="Q705" s="201"/>
      <c r="R705" s="201"/>
      <c r="S705" s="201"/>
      <c r="T705" s="20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96" t="s">
        <v>255</v>
      </c>
      <c r="AU705" s="196" t="s">
        <v>87</v>
      </c>
      <c r="AV705" s="13" t="s">
        <v>87</v>
      </c>
      <c r="AW705" s="13" t="s">
        <v>33</v>
      </c>
      <c r="AX705" s="13" t="s">
        <v>77</v>
      </c>
      <c r="AY705" s="196" t="s">
        <v>245</v>
      </c>
    </row>
    <row r="706" s="14" customFormat="1">
      <c r="A706" s="14"/>
      <c r="B706" s="203"/>
      <c r="C706" s="14"/>
      <c r="D706" s="195" t="s">
        <v>255</v>
      </c>
      <c r="E706" s="204" t="s">
        <v>1</v>
      </c>
      <c r="F706" s="205" t="s">
        <v>986</v>
      </c>
      <c r="G706" s="14"/>
      <c r="H706" s="206">
        <v>21.98</v>
      </c>
      <c r="I706" s="207"/>
      <c r="J706" s="14"/>
      <c r="K706" s="14"/>
      <c r="L706" s="203"/>
      <c r="M706" s="208"/>
      <c r="N706" s="209"/>
      <c r="O706" s="209"/>
      <c r="P706" s="209"/>
      <c r="Q706" s="209"/>
      <c r="R706" s="209"/>
      <c r="S706" s="209"/>
      <c r="T706" s="21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04" t="s">
        <v>255</v>
      </c>
      <c r="AU706" s="204" t="s">
        <v>87</v>
      </c>
      <c r="AV706" s="14" t="s">
        <v>246</v>
      </c>
      <c r="AW706" s="14" t="s">
        <v>33</v>
      </c>
      <c r="AX706" s="14" t="s">
        <v>77</v>
      </c>
      <c r="AY706" s="204" t="s">
        <v>245</v>
      </c>
    </row>
    <row r="707" s="15" customFormat="1">
      <c r="A707" s="15"/>
      <c r="B707" s="211"/>
      <c r="C707" s="15"/>
      <c r="D707" s="195" t="s">
        <v>255</v>
      </c>
      <c r="E707" s="212" t="s">
        <v>1</v>
      </c>
      <c r="F707" s="213" t="s">
        <v>272</v>
      </c>
      <c r="G707" s="15"/>
      <c r="H707" s="214">
        <v>236.44999999999999</v>
      </c>
      <c r="I707" s="215"/>
      <c r="J707" s="15"/>
      <c r="K707" s="15"/>
      <c r="L707" s="211"/>
      <c r="M707" s="216"/>
      <c r="N707" s="217"/>
      <c r="O707" s="217"/>
      <c r="P707" s="217"/>
      <c r="Q707" s="217"/>
      <c r="R707" s="217"/>
      <c r="S707" s="217"/>
      <c r="T707" s="218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12" t="s">
        <v>255</v>
      </c>
      <c r="AU707" s="212" t="s">
        <v>87</v>
      </c>
      <c r="AV707" s="15" t="s">
        <v>253</v>
      </c>
      <c r="AW707" s="15" t="s">
        <v>33</v>
      </c>
      <c r="AX707" s="15" t="s">
        <v>8</v>
      </c>
      <c r="AY707" s="212" t="s">
        <v>245</v>
      </c>
    </row>
    <row r="708" s="2" customFormat="1" ht="24.15" customHeight="1">
      <c r="A708" s="37"/>
      <c r="B708" s="180"/>
      <c r="C708" s="181" t="s">
        <v>987</v>
      </c>
      <c r="D708" s="181" t="s">
        <v>248</v>
      </c>
      <c r="E708" s="182" t="s">
        <v>988</v>
      </c>
      <c r="F708" s="183" t="s">
        <v>989</v>
      </c>
      <c r="G708" s="184" t="s">
        <v>304</v>
      </c>
      <c r="H708" s="185">
        <v>1.831</v>
      </c>
      <c r="I708" s="186"/>
      <c r="J708" s="187">
        <f>ROUND(I708*H708,0)</f>
        <v>0</v>
      </c>
      <c r="K708" s="183" t="s">
        <v>252</v>
      </c>
      <c r="L708" s="38"/>
      <c r="M708" s="188" t="s">
        <v>1</v>
      </c>
      <c r="N708" s="189" t="s">
        <v>43</v>
      </c>
      <c r="O708" s="76"/>
      <c r="P708" s="190">
        <f>O708*H708</f>
        <v>0</v>
      </c>
      <c r="Q708" s="190">
        <v>0</v>
      </c>
      <c r="R708" s="190">
        <f>Q708*H708</f>
        <v>0</v>
      </c>
      <c r="S708" s="190">
        <v>0</v>
      </c>
      <c r="T708" s="191">
        <f>S708*H708</f>
        <v>0</v>
      </c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R708" s="192" t="s">
        <v>355</v>
      </c>
      <c r="AT708" s="192" t="s">
        <v>248</v>
      </c>
      <c r="AU708" s="192" t="s">
        <v>87</v>
      </c>
      <c r="AY708" s="18" t="s">
        <v>245</v>
      </c>
      <c r="BE708" s="193">
        <f>IF(N708="základní",J708,0)</f>
        <v>0</v>
      </c>
      <c r="BF708" s="193">
        <f>IF(N708="snížená",J708,0)</f>
        <v>0</v>
      </c>
      <c r="BG708" s="193">
        <f>IF(N708="zákl. přenesená",J708,0)</f>
        <v>0</v>
      </c>
      <c r="BH708" s="193">
        <f>IF(N708="sníž. přenesená",J708,0)</f>
        <v>0</v>
      </c>
      <c r="BI708" s="193">
        <f>IF(N708="nulová",J708,0)</f>
        <v>0</v>
      </c>
      <c r="BJ708" s="18" t="s">
        <v>87</v>
      </c>
      <c r="BK708" s="193">
        <f>ROUND(I708*H708,0)</f>
        <v>0</v>
      </c>
      <c r="BL708" s="18" t="s">
        <v>355</v>
      </c>
      <c r="BM708" s="192" t="s">
        <v>990</v>
      </c>
    </row>
    <row r="709" s="2" customFormat="1" ht="24.15" customHeight="1">
      <c r="A709" s="37"/>
      <c r="B709" s="180"/>
      <c r="C709" s="181" t="s">
        <v>991</v>
      </c>
      <c r="D709" s="181" t="s">
        <v>248</v>
      </c>
      <c r="E709" s="182" t="s">
        <v>992</v>
      </c>
      <c r="F709" s="183" t="s">
        <v>993</v>
      </c>
      <c r="G709" s="184" t="s">
        <v>304</v>
      </c>
      <c r="H709" s="185">
        <v>1.831</v>
      </c>
      <c r="I709" s="186"/>
      <c r="J709" s="187">
        <f>ROUND(I709*H709,0)</f>
        <v>0</v>
      </c>
      <c r="K709" s="183" t="s">
        <v>252</v>
      </c>
      <c r="L709" s="38"/>
      <c r="M709" s="188" t="s">
        <v>1</v>
      </c>
      <c r="N709" s="189" t="s">
        <v>43</v>
      </c>
      <c r="O709" s="76"/>
      <c r="P709" s="190">
        <f>O709*H709</f>
        <v>0</v>
      </c>
      <c r="Q709" s="190">
        <v>0</v>
      </c>
      <c r="R709" s="190">
        <f>Q709*H709</f>
        <v>0</v>
      </c>
      <c r="S709" s="190">
        <v>0</v>
      </c>
      <c r="T709" s="191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192" t="s">
        <v>355</v>
      </c>
      <c r="AT709" s="192" t="s">
        <v>248</v>
      </c>
      <c r="AU709" s="192" t="s">
        <v>87</v>
      </c>
      <c r="AY709" s="18" t="s">
        <v>245</v>
      </c>
      <c r="BE709" s="193">
        <f>IF(N709="základní",J709,0)</f>
        <v>0</v>
      </c>
      <c r="BF709" s="193">
        <f>IF(N709="snížená",J709,0)</f>
        <v>0</v>
      </c>
      <c r="BG709" s="193">
        <f>IF(N709="zákl. přenesená",J709,0)</f>
        <v>0</v>
      </c>
      <c r="BH709" s="193">
        <f>IF(N709="sníž. přenesená",J709,0)</f>
        <v>0</v>
      </c>
      <c r="BI709" s="193">
        <f>IF(N709="nulová",J709,0)</f>
        <v>0</v>
      </c>
      <c r="BJ709" s="18" t="s">
        <v>87</v>
      </c>
      <c r="BK709" s="193">
        <f>ROUND(I709*H709,0)</f>
        <v>0</v>
      </c>
      <c r="BL709" s="18" t="s">
        <v>355</v>
      </c>
      <c r="BM709" s="192" t="s">
        <v>994</v>
      </c>
    </row>
    <row r="710" s="12" customFormat="1" ht="22.8" customHeight="1">
      <c r="A710" s="12"/>
      <c r="B710" s="167"/>
      <c r="C710" s="12"/>
      <c r="D710" s="168" t="s">
        <v>76</v>
      </c>
      <c r="E710" s="178" t="s">
        <v>995</v>
      </c>
      <c r="F710" s="178" t="s">
        <v>996</v>
      </c>
      <c r="G710" s="12"/>
      <c r="H710" s="12"/>
      <c r="I710" s="170"/>
      <c r="J710" s="179">
        <f>BK710</f>
        <v>0</v>
      </c>
      <c r="K710" s="12"/>
      <c r="L710" s="167"/>
      <c r="M710" s="172"/>
      <c r="N710" s="173"/>
      <c r="O710" s="173"/>
      <c r="P710" s="174">
        <f>SUM(P711:P719)</f>
        <v>0</v>
      </c>
      <c r="Q710" s="173"/>
      <c r="R710" s="174">
        <f>SUM(R711:R719)</f>
        <v>0.13235749999999999</v>
      </c>
      <c r="S710" s="173"/>
      <c r="T710" s="175">
        <f>SUM(T711:T719)</f>
        <v>0.064599999999999991</v>
      </c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R710" s="168" t="s">
        <v>87</v>
      </c>
      <c r="AT710" s="176" t="s">
        <v>76</v>
      </c>
      <c r="AU710" s="176" t="s">
        <v>8</v>
      </c>
      <c r="AY710" s="168" t="s">
        <v>245</v>
      </c>
      <c r="BK710" s="177">
        <f>SUM(BK711:BK719)</f>
        <v>0</v>
      </c>
    </row>
    <row r="711" s="2" customFormat="1" ht="24.15" customHeight="1">
      <c r="A711" s="37"/>
      <c r="B711" s="180"/>
      <c r="C711" s="181" t="s">
        <v>997</v>
      </c>
      <c r="D711" s="181" t="s">
        <v>248</v>
      </c>
      <c r="E711" s="182" t="s">
        <v>998</v>
      </c>
      <c r="F711" s="183" t="s">
        <v>999</v>
      </c>
      <c r="G711" s="184" t="s">
        <v>263</v>
      </c>
      <c r="H711" s="185">
        <v>19</v>
      </c>
      <c r="I711" s="186"/>
      <c r="J711" s="187">
        <f>ROUND(I711*H711,0)</f>
        <v>0</v>
      </c>
      <c r="K711" s="183" t="s">
        <v>252</v>
      </c>
      <c r="L711" s="38"/>
      <c r="M711" s="188" t="s">
        <v>1</v>
      </c>
      <c r="N711" s="189" t="s">
        <v>43</v>
      </c>
      <c r="O711" s="76"/>
      <c r="P711" s="190">
        <f>O711*H711</f>
        <v>0</v>
      </c>
      <c r="Q711" s="190">
        <v>0</v>
      </c>
      <c r="R711" s="190">
        <f>Q711*H711</f>
        <v>0</v>
      </c>
      <c r="S711" s="190">
        <v>0.0033999999999999998</v>
      </c>
      <c r="T711" s="191">
        <f>S711*H711</f>
        <v>0.064599999999999991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192" t="s">
        <v>355</v>
      </c>
      <c r="AT711" s="192" t="s">
        <v>248</v>
      </c>
      <c r="AU711" s="192" t="s">
        <v>87</v>
      </c>
      <c r="AY711" s="18" t="s">
        <v>245</v>
      </c>
      <c r="BE711" s="193">
        <f>IF(N711="základní",J711,0)</f>
        <v>0</v>
      </c>
      <c r="BF711" s="193">
        <f>IF(N711="snížená",J711,0)</f>
        <v>0</v>
      </c>
      <c r="BG711" s="193">
        <f>IF(N711="zákl. přenesená",J711,0)</f>
        <v>0</v>
      </c>
      <c r="BH711" s="193">
        <f>IF(N711="sníž. přenesená",J711,0)</f>
        <v>0</v>
      </c>
      <c r="BI711" s="193">
        <f>IF(N711="nulová",J711,0)</f>
        <v>0</v>
      </c>
      <c r="BJ711" s="18" t="s">
        <v>87</v>
      </c>
      <c r="BK711" s="193">
        <f>ROUND(I711*H711,0)</f>
        <v>0</v>
      </c>
      <c r="BL711" s="18" t="s">
        <v>355</v>
      </c>
      <c r="BM711" s="192" t="s">
        <v>1000</v>
      </c>
    </row>
    <row r="712" s="13" customFormat="1">
      <c r="A712" s="13"/>
      <c r="B712" s="194"/>
      <c r="C712" s="13"/>
      <c r="D712" s="195" t="s">
        <v>255</v>
      </c>
      <c r="E712" s="196" t="s">
        <v>1</v>
      </c>
      <c r="F712" s="197" t="s">
        <v>347</v>
      </c>
      <c r="G712" s="13"/>
      <c r="H712" s="198">
        <v>19</v>
      </c>
      <c r="I712" s="199"/>
      <c r="J712" s="13"/>
      <c r="K712" s="13"/>
      <c r="L712" s="194"/>
      <c r="M712" s="200"/>
      <c r="N712" s="201"/>
      <c r="O712" s="201"/>
      <c r="P712" s="201"/>
      <c r="Q712" s="201"/>
      <c r="R712" s="201"/>
      <c r="S712" s="201"/>
      <c r="T712" s="20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196" t="s">
        <v>255</v>
      </c>
      <c r="AU712" s="196" t="s">
        <v>87</v>
      </c>
      <c r="AV712" s="13" t="s">
        <v>87</v>
      </c>
      <c r="AW712" s="13" t="s">
        <v>33</v>
      </c>
      <c r="AX712" s="13" t="s">
        <v>77</v>
      </c>
      <c r="AY712" s="196" t="s">
        <v>245</v>
      </c>
    </row>
    <row r="713" s="14" customFormat="1">
      <c r="A713" s="14"/>
      <c r="B713" s="203"/>
      <c r="C713" s="14"/>
      <c r="D713" s="195" t="s">
        <v>255</v>
      </c>
      <c r="E713" s="204" t="s">
        <v>1</v>
      </c>
      <c r="F713" s="205" t="s">
        <v>260</v>
      </c>
      <c r="G713" s="14"/>
      <c r="H713" s="206">
        <v>19</v>
      </c>
      <c r="I713" s="207"/>
      <c r="J713" s="14"/>
      <c r="K713" s="14"/>
      <c r="L713" s="203"/>
      <c r="M713" s="208"/>
      <c r="N713" s="209"/>
      <c r="O713" s="209"/>
      <c r="P713" s="209"/>
      <c r="Q713" s="209"/>
      <c r="R713" s="209"/>
      <c r="S713" s="209"/>
      <c r="T713" s="21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04" t="s">
        <v>255</v>
      </c>
      <c r="AU713" s="204" t="s">
        <v>87</v>
      </c>
      <c r="AV713" s="14" t="s">
        <v>246</v>
      </c>
      <c r="AW713" s="14" t="s">
        <v>33</v>
      </c>
      <c r="AX713" s="14" t="s">
        <v>8</v>
      </c>
      <c r="AY713" s="204" t="s">
        <v>245</v>
      </c>
    </row>
    <row r="714" s="2" customFormat="1" ht="24.15" customHeight="1">
      <c r="A714" s="37"/>
      <c r="B714" s="180"/>
      <c r="C714" s="181" t="s">
        <v>1001</v>
      </c>
      <c r="D714" s="181" t="s">
        <v>248</v>
      </c>
      <c r="E714" s="182" t="s">
        <v>1002</v>
      </c>
      <c r="F714" s="183" t="s">
        <v>1003</v>
      </c>
      <c r="G714" s="184" t="s">
        <v>263</v>
      </c>
      <c r="H714" s="185">
        <v>103.81</v>
      </c>
      <c r="I714" s="186"/>
      <c r="J714" s="187">
        <f>ROUND(I714*H714,0)</f>
        <v>0</v>
      </c>
      <c r="K714" s="183" t="s">
        <v>252</v>
      </c>
      <c r="L714" s="38"/>
      <c r="M714" s="188" t="s">
        <v>1</v>
      </c>
      <c r="N714" s="189" t="s">
        <v>43</v>
      </c>
      <c r="O714" s="76"/>
      <c r="P714" s="190">
        <f>O714*H714</f>
        <v>0</v>
      </c>
      <c r="Q714" s="190">
        <v>0</v>
      </c>
      <c r="R714" s="190">
        <f>Q714*H714</f>
        <v>0</v>
      </c>
      <c r="S714" s="190">
        <v>0</v>
      </c>
      <c r="T714" s="191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192" t="s">
        <v>355</v>
      </c>
      <c r="AT714" s="192" t="s">
        <v>248</v>
      </c>
      <c r="AU714" s="192" t="s">
        <v>87</v>
      </c>
      <c r="AY714" s="18" t="s">
        <v>245</v>
      </c>
      <c r="BE714" s="193">
        <f>IF(N714="základní",J714,0)</f>
        <v>0</v>
      </c>
      <c r="BF714" s="193">
        <f>IF(N714="snížená",J714,0)</f>
        <v>0</v>
      </c>
      <c r="BG714" s="193">
        <f>IF(N714="zákl. přenesená",J714,0)</f>
        <v>0</v>
      </c>
      <c r="BH714" s="193">
        <f>IF(N714="sníž. přenesená",J714,0)</f>
        <v>0</v>
      </c>
      <c r="BI714" s="193">
        <f>IF(N714="nulová",J714,0)</f>
        <v>0</v>
      </c>
      <c r="BJ714" s="18" t="s">
        <v>87</v>
      </c>
      <c r="BK714" s="193">
        <f>ROUND(I714*H714,0)</f>
        <v>0</v>
      </c>
      <c r="BL714" s="18" t="s">
        <v>355</v>
      </c>
      <c r="BM714" s="192" t="s">
        <v>1004</v>
      </c>
    </row>
    <row r="715" s="13" customFormat="1">
      <c r="A715" s="13"/>
      <c r="B715" s="194"/>
      <c r="C715" s="13"/>
      <c r="D715" s="195" t="s">
        <v>255</v>
      </c>
      <c r="E715" s="196" t="s">
        <v>1</v>
      </c>
      <c r="F715" s="197" t="s">
        <v>187</v>
      </c>
      <c r="G715" s="13"/>
      <c r="H715" s="198">
        <v>103.81</v>
      </c>
      <c r="I715" s="199"/>
      <c r="J715" s="13"/>
      <c r="K715" s="13"/>
      <c r="L715" s="194"/>
      <c r="M715" s="200"/>
      <c r="N715" s="201"/>
      <c r="O715" s="201"/>
      <c r="P715" s="201"/>
      <c r="Q715" s="201"/>
      <c r="R715" s="201"/>
      <c r="S715" s="201"/>
      <c r="T715" s="20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96" t="s">
        <v>255</v>
      </c>
      <c r="AU715" s="196" t="s">
        <v>87</v>
      </c>
      <c r="AV715" s="13" t="s">
        <v>87</v>
      </c>
      <c r="AW715" s="13" t="s">
        <v>33</v>
      </c>
      <c r="AX715" s="13" t="s">
        <v>8</v>
      </c>
      <c r="AY715" s="196" t="s">
        <v>245</v>
      </c>
    </row>
    <row r="716" s="2" customFormat="1" ht="24.15" customHeight="1">
      <c r="A716" s="37"/>
      <c r="B716" s="180"/>
      <c r="C716" s="219" t="s">
        <v>1005</v>
      </c>
      <c r="D716" s="219" t="s">
        <v>377</v>
      </c>
      <c r="E716" s="220" t="s">
        <v>1006</v>
      </c>
      <c r="F716" s="221" t="s">
        <v>1007</v>
      </c>
      <c r="G716" s="222" t="s">
        <v>263</v>
      </c>
      <c r="H716" s="223">
        <v>105.886</v>
      </c>
      <c r="I716" s="224"/>
      <c r="J716" s="225">
        <f>ROUND(I716*H716,0)</f>
        <v>0</v>
      </c>
      <c r="K716" s="221" t="s">
        <v>264</v>
      </c>
      <c r="L716" s="226"/>
      <c r="M716" s="227" t="s">
        <v>1</v>
      </c>
      <c r="N716" s="228" t="s">
        <v>43</v>
      </c>
      <c r="O716" s="76"/>
      <c r="P716" s="190">
        <f>O716*H716</f>
        <v>0</v>
      </c>
      <c r="Q716" s="190">
        <v>0.00125</v>
      </c>
      <c r="R716" s="190">
        <f>Q716*H716</f>
        <v>0.13235749999999999</v>
      </c>
      <c r="S716" s="190">
        <v>0</v>
      </c>
      <c r="T716" s="191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192" t="s">
        <v>468</v>
      </c>
      <c r="AT716" s="192" t="s">
        <v>377</v>
      </c>
      <c r="AU716" s="192" t="s">
        <v>87</v>
      </c>
      <c r="AY716" s="18" t="s">
        <v>245</v>
      </c>
      <c r="BE716" s="193">
        <f>IF(N716="základní",J716,0)</f>
        <v>0</v>
      </c>
      <c r="BF716" s="193">
        <f>IF(N716="snížená",J716,0)</f>
        <v>0</v>
      </c>
      <c r="BG716" s="193">
        <f>IF(N716="zákl. přenesená",J716,0)</f>
        <v>0</v>
      </c>
      <c r="BH716" s="193">
        <f>IF(N716="sníž. přenesená",J716,0)</f>
        <v>0</v>
      </c>
      <c r="BI716" s="193">
        <f>IF(N716="nulová",J716,0)</f>
        <v>0</v>
      </c>
      <c r="BJ716" s="18" t="s">
        <v>87</v>
      </c>
      <c r="BK716" s="193">
        <f>ROUND(I716*H716,0)</f>
        <v>0</v>
      </c>
      <c r="BL716" s="18" t="s">
        <v>355</v>
      </c>
      <c r="BM716" s="192" t="s">
        <v>1008</v>
      </c>
    </row>
    <row r="717" s="13" customFormat="1">
      <c r="A717" s="13"/>
      <c r="B717" s="194"/>
      <c r="C717" s="13"/>
      <c r="D717" s="195" t="s">
        <v>255</v>
      </c>
      <c r="E717" s="196" t="s">
        <v>1</v>
      </c>
      <c r="F717" s="197" t="s">
        <v>1009</v>
      </c>
      <c r="G717" s="13"/>
      <c r="H717" s="198">
        <v>105.886</v>
      </c>
      <c r="I717" s="199"/>
      <c r="J717" s="13"/>
      <c r="K717" s="13"/>
      <c r="L717" s="194"/>
      <c r="M717" s="200"/>
      <c r="N717" s="201"/>
      <c r="O717" s="201"/>
      <c r="P717" s="201"/>
      <c r="Q717" s="201"/>
      <c r="R717" s="201"/>
      <c r="S717" s="201"/>
      <c r="T717" s="20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196" t="s">
        <v>255</v>
      </c>
      <c r="AU717" s="196" t="s">
        <v>87</v>
      </c>
      <c r="AV717" s="13" t="s">
        <v>87</v>
      </c>
      <c r="AW717" s="13" t="s">
        <v>33</v>
      </c>
      <c r="AX717" s="13" t="s">
        <v>8</v>
      </c>
      <c r="AY717" s="196" t="s">
        <v>245</v>
      </c>
    </row>
    <row r="718" s="2" customFormat="1" ht="24.15" customHeight="1">
      <c r="A718" s="37"/>
      <c r="B718" s="180"/>
      <c r="C718" s="181" t="s">
        <v>1010</v>
      </c>
      <c r="D718" s="181" t="s">
        <v>248</v>
      </c>
      <c r="E718" s="182" t="s">
        <v>1011</v>
      </c>
      <c r="F718" s="183" t="s">
        <v>1012</v>
      </c>
      <c r="G718" s="184" t="s">
        <v>304</v>
      </c>
      <c r="H718" s="185">
        <v>0.13200000000000001</v>
      </c>
      <c r="I718" s="186"/>
      <c r="J718" s="187">
        <f>ROUND(I718*H718,0)</f>
        <v>0</v>
      </c>
      <c r="K718" s="183" t="s">
        <v>252</v>
      </c>
      <c r="L718" s="38"/>
      <c r="M718" s="188" t="s">
        <v>1</v>
      </c>
      <c r="N718" s="189" t="s">
        <v>43</v>
      </c>
      <c r="O718" s="76"/>
      <c r="P718" s="190">
        <f>O718*H718</f>
        <v>0</v>
      </c>
      <c r="Q718" s="190">
        <v>0</v>
      </c>
      <c r="R718" s="190">
        <f>Q718*H718</f>
        <v>0</v>
      </c>
      <c r="S718" s="190">
        <v>0</v>
      </c>
      <c r="T718" s="191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92" t="s">
        <v>355</v>
      </c>
      <c r="AT718" s="192" t="s">
        <v>248</v>
      </c>
      <c r="AU718" s="192" t="s">
        <v>87</v>
      </c>
      <c r="AY718" s="18" t="s">
        <v>245</v>
      </c>
      <c r="BE718" s="193">
        <f>IF(N718="základní",J718,0)</f>
        <v>0</v>
      </c>
      <c r="BF718" s="193">
        <f>IF(N718="snížená",J718,0)</f>
        <v>0</v>
      </c>
      <c r="BG718" s="193">
        <f>IF(N718="zákl. přenesená",J718,0)</f>
        <v>0</v>
      </c>
      <c r="BH718" s="193">
        <f>IF(N718="sníž. přenesená",J718,0)</f>
        <v>0</v>
      </c>
      <c r="BI718" s="193">
        <f>IF(N718="nulová",J718,0)</f>
        <v>0</v>
      </c>
      <c r="BJ718" s="18" t="s">
        <v>87</v>
      </c>
      <c r="BK718" s="193">
        <f>ROUND(I718*H718,0)</f>
        <v>0</v>
      </c>
      <c r="BL718" s="18" t="s">
        <v>355</v>
      </c>
      <c r="BM718" s="192" t="s">
        <v>1013</v>
      </c>
    </row>
    <row r="719" s="2" customFormat="1" ht="24.15" customHeight="1">
      <c r="A719" s="37"/>
      <c r="B719" s="180"/>
      <c r="C719" s="181" t="s">
        <v>1014</v>
      </c>
      <c r="D719" s="181" t="s">
        <v>248</v>
      </c>
      <c r="E719" s="182" t="s">
        <v>1015</v>
      </c>
      <c r="F719" s="183" t="s">
        <v>1016</v>
      </c>
      <c r="G719" s="184" t="s">
        <v>304</v>
      </c>
      <c r="H719" s="185">
        <v>0.13200000000000001</v>
      </c>
      <c r="I719" s="186"/>
      <c r="J719" s="187">
        <f>ROUND(I719*H719,0)</f>
        <v>0</v>
      </c>
      <c r="K719" s="183" t="s">
        <v>252</v>
      </c>
      <c r="L719" s="38"/>
      <c r="M719" s="188" t="s">
        <v>1</v>
      </c>
      <c r="N719" s="189" t="s">
        <v>43</v>
      </c>
      <c r="O719" s="76"/>
      <c r="P719" s="190">
        <f>O719*H719</f>
        <v>0</v>
      </c>
      <c r="Q719" s="190">
        <v>0</v>
      </c>
      <c r="R719" s="190">
        <f>Q719*H719</f>
        <v>0</v>
      </c>
      <c r="S719" s="190">
        <v>0</v>
      </c>
      <c r="T719" s="191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192" t="s">
        <v>355</v>
      </c>
      <c r="AT719" s="192" t="s">
        <v>248</v>
      </c>
      <c r="AU719" s="192" t="s">
        <v>87</v>
      </c>
      <c r="AY719" s="18" t="s">
        <v>245</v>
      </c>
      <c r="BE719" s="193">
        <f>IF(N719="základní",J719,0)</f>
        <v>0</v>
      </c>
      <c r="BF719" s="193">
        <f>IF(N719="snížená",J719,0)</f>
        <v>0</v>
      </c>
      <c r="BG719" s="193">
        <f>IF(N719="zákl. přenesená",J719,0)</f>
        <v>0</v>
      </c>
      <c r="BH719" s="193">
        <f>IF(N719="sníž. přenesená",J719,0)</f>
        <v>0</v>
      </c>
      <c r="BI719" s="193">
        <f>IF(N719="nulová",J719,0)</f>
        <v>0</v>
      </c>
      <c r="BJ719" s="18" t="s">
        <v>87</v>
      </c>
      <c r="BK719" s="193">
        <f>ROUND(I719*H719,0)</f>
        <v>0</v>
      </c>
      <c r="BL719" s="18" t="s">
        <v>355</v>
      </c>
      <c r="BM719" s="192" t="s">
        <v>1017</v>
      </c>
    </row>
    <row r="720" s="12" customFormat="1" ht="22.8" customHeight="1">
      <c r="A720" s="12"/>
      <c r="B720" s="167"/>
      <c r="C720" s="12"/>
      <c r="D720" s="168" t="s">
        <v>76</v>
      </c>
      <c r="E720" s="178" t="s">
        <v>1018</v>
      </c>
      <c r="F720" s="178" t="s">
        <v>1019</v>
      </c>
      <c r="G720" s="12"/>
      <c r="H720" s="12"/>
      <c r="I720" s="170"/>
      <c r="J720" s="179">
        <f>BK720</f>
        <v>0</v>
      </c>
      <c r="K720" s="12"/>
      <c r="L720" s="167"/>
      <c r="M720" s="172"/>
      <c r="N720" s="173"/>
      <c r="O720" s="173"/>
      <c r="P720" s="174">
        <f>SUM(P721:P748)</f>
        <v>0</v>
      </c>
      <c r="Q720" s="173"/>
      <c r="R720" s="174">
        <f>SUM(R721:R748)</f>
        <v>0.014018200000000002</v>
      </c>
      <c r="S720" s="173"/>
      <c r="T720" s="175">
        <f>SUM(T721:T748)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168" t="s">
        <v>87</v>
      </c>
      <c r="AT720" s="176" t="s">
        <v>76</v>
      </c>
      <c r="AU720" s="176" t="s">
        <v>8</v>
      </c>
      <c r="AY720" s="168" t="s">
        <v>245</v>
      </c>
      <c r="BK720" s="177">
        <f>SUM(BK721:BK748)</f>
        <v>0</v>
      </c>
    </row>
    <row r="721" s="2" customFormat="1" ht="24.15" customHeight="1">
      <c r="A721" s="37"/>
      <c r="B721" s="180"/>
      <c r="C721" s="181" t="s">
        <v>1020</v>
      </c>
      <c r="D721" s="181" t="s">
        <v>248</v>
      </c>
      <c r="E721" s="182" t="s">
        <v>1021</v>
      </c>
      <c r="F721" s="183" t="s">
        <v>1022</v>
      </c>
      <c r="G721" s="184" t="s">
        <v>1023</v>
      </c>
      <c r="H721" s="185">
        <v>1</v>
      </c>
      <c r="I721" s="186"/>
      <c r="J721" s="187">
        <f>ROUND(I721*H721,0)</f>
        <v>0</v>
      </c>
      <c r="K721" s="183" t="s">
        <v>252</v>
      </c>
      <c r="L721" s="38"/>
      <c r="M721" s="188" t="s">
        <v>1</v>
      </c>
      <c r="N721" s="189" t="s">
        <v>43</v>
      </c>
      <c r="O721" s="76"/>
      <c r="P721" s="190">
        <f>O721*H721</f>
        <v>0</v>
      </c>
      <c r="Q721" s="190">
        <v>0.0024182000000000001</v>
      </c>
      <c r="R721" s="190">
        <f>Q721*H721</f>
        <v>0.0024182000000000001</v>
      </c>
      <c r="S721" s="190">
        <v>0</v>
      </c>
      <c r="T721" s="191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192" t="s">
        <v>355</v>
      </c>
      <c r="AT721" s="192" t="s">
        <v>248</v>
      </c>
      <c r="AU721" s="192" t="s">
        <v>87</v>
      </c>
      <c r="AY721" s="18" t="s">
        <v>245</v>
      </c>
      <c r="BE721" s="193">
        <f>IF(N721="základní",J721,0)</f>
        <v>0</v>
      </c>
      <c r="BF721" s="193">
        <f>IF(N721="snížená",J721,0)</f>
        <v>0</v>
      </c>
      <c r="BG721" s="193">
        <f>IF(N721="zákl. přenesená",J721,0)</f>
        <v>0</v>
      </c>
      <c r="BH721" s="193">
        <f>IF(N721="sníž. přenesená",J721,0)</f>
        <v>0</v>
      </c>
      <c r="BI721" s="193">
        <f>IF(N721="nulová",J721,0)</f>
        <v>0</v>
      </c>
      <c r="BJ721" s="18" t="s">
        <v>87</v>
      </c>
      <c r="BK721" s="193">
        <f>ROUND(I721*H721,0)</f>
        <v>0</v>
      </c>
      <c r="BL721" s="18" t="s">
        <v>355</v>
      </c>
      <c r="BM721" s="192" t="s">
        <v>1024</v>
      </c>
    </row>
    <row r="722" s="13" customFormat="1">
      <c r="A722" s="13"/>
      <c r="B722" s="194"/>
      <c r="C722" s="13"/>
      <c r="D722" s="195" t="s">
        <v>255</v>
      </c>
      <c r="E722" s="196" t="s">
        <v>1</v>
      </c>
      <c r="F722" s="197" t="s">
        <v>1025</v>
      </c>
      <c r="G722" s="13"/>
      <c r="H722" s="198">
        <v>1</v>
      </c>
      <c r="I722" s="199"/>
      <c r="J722" s="13"/>
      <c r="K722" s="13"/>
      <c r="L722" s="194"/>
      <c r="M722" s="200"/>
      <c r="N722" s="201"/>
      <c r="O722" s="201"/>
      <c r="P722" s="201"/>
      <c r="Q722" s="201"/>
      <c r="R722" s="201"/>
      <c r="S722" s="201"/>
      <c r="T722" s="20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96" t="s">
        <v>255</v>
      </c>
      <c r="AU722" s="196" t="s">
        <v>87</v>
      </c>
      <c r="AV722" s="13" t="s">
        <v>87</v>
      </c>
      <c r="AW722" s="13" t="s">
        <v>33</v>
      </c>
      <c r="AX722" s="13" t="s">
        <v>8</v>
      </c>
      <c r="AY722" s="196" t="s">
        <v>245</v>
      </c>
    </row>
    <row r="723" s="2" customFormat="1" ht="24.15" customHeight="1">
      <c r="A723" s="37"/>
      <c r="B723" s="180"/>
      <c r="C723" s="181" t="s">
        <v>1026</v>
      </c>
      <c r="D723" s="181" t="s">
        <v>248</v>
      </c>
      <c r="E723" s="182" t="s">
        <v>1027</v>
      </c>
      <c r="F723" s="183" t="s">
        <v>1028</v>
      </c>
      <c r="G723" s="184" t="s">
        <v>1023</v>
      </c>
      <c r="H723" s="185">
        <v>1</v>
      </c>
      <c r="I723" s="186"/>
      <c r="J723" s="187">
        <f>ROUND(I723*H723,0)</f>
        <v>0</v>
      </c>
      <c r="K723" s="183" t="s">
        <v>1</v>
      </c>
      <c r="L723" s="38"/>
      <c r="M723" s="188" t="s">
        <v>1</v>
      </c>
      <c r="N723" s="189" t="s">
        <v>43</v>
      </c>
      <c r="O723" s="76"/>
      <c r="P723" s="190">
        <f>O723*H723</f>
        <v>0</v>
      </c>
      <c r="Q723" s="190">
        <v>0.00072119999999999997</v>
      </c>
      <c r="R723" s="190">
        <f>Q723*H723</f>
        <v>0.00072119999999999997</v>
      </c>
      <c r="S723" s="190">
        <v>0</v>
      </c>
      <c r="T723" s="191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192" t="s">
        <v>355</v>
      </c>
      <c r="AT723" s="192" t="s">
        <v>248</v>
      </c>
      <c r="AU723" s="192" t="s">
        <v>87</v>
      </c>
      <c r="AY723" s="18" t="s">
        <v>245</v>
      </c>
      <c r="BE723" s="193">
        <f>IF(N723="základní",J723,0)</f>
        <v>0</v>
      </c>
      <c r="BF723" s="193">
        <f>IF(N723="snížená",J723,0)</f>
        <v>0</v>
      </c>
      <c r="BG723" s="193">
        <f>IF(N723="zákl. přenesená",J723,0)</f>
        <v>0</v>
      </c>
      <c r="BH723" s="193">
        <f>IF(N723="sníž. přenesená",J723,0)</f>
        <v>0</v>
      </c>
      <c r="BI723" s="193">
        <f>IF(N723="nulová",J723,0)</f>
        <v>0</v>
      </c>
      <c r="BJ723" s="18" t="s">
        <v>87</v>
      </c>
      <c r="BK723" s="193">
        <f>ROUND(I723*H723,0)</f>
        <v>0</v>
      </c>
      <c r="BL723" s="18" t="s">
        <v>355</v>
      </c>
      <c r="BM723" s="192" t="s">
        <v>1029</v>
      </c>
    </row>
    <row r="724" s="13" customFormat="1">
      <c r="A724" s="13"/>
      <c r="B724" s="194"/>
      <c r="C724" s="13"/>
      <c r="D724" s="195" t="s">
        <v>255</v>
      </c>
      <c r="E724" s="196" t="s">
        <v>1</v>
      </c>
      <c r="F724" s="197" t="s">
        <v>1025</v>
      </c>
      <c r="G724" s="13"/>
      <c r="H724" s="198">
        <v>1</v>
      </c>
      <c r="I724" s="199"/>
      <c r="J724" s="13"/>
      <c r="K724" s="13"/>
      <c r="L724" s="194"/>
      <c r="M724" s="200"/>
      <c r="N724" s="201"/>
      <c r="O724" s="201"/>
      <c r="P724" s="201"/>
      <c r="Q724" s="201"/>
      <c r="R724" s="201"/>
      <c r="S724" s="201"/>
      <c r="T724" s="20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96" t="s">
        <v>255</v>
      </c>
      <c r="AU724" s="196" t="s">
        <v>87</v>
      </c>
      <c r="AV724" s="13" t="s">
        <v>87</v>
      </c>
      <c r="AW724" s="13" t="s">
        <v>33</v>
      </c>
      <c r="AX724" s="13" t="s">
        <v>8</v>
      </c>
      <c r="AY724" s="196" t="s">
        <v>245</v>
      </c>
    </row>
    <row r="725" s="2" customFormat="1" ht="14.4" customHeight="1">
      <c r="A725" s="37"/>
      <c r="B725" s="180"/>
      <c r="C725" s="181" t="s">
        <v>1030</v>
      </c>
      <c r="D725" s="181" t="s">
        <v>248</v>
      </c>
      <c r="E725" s="182" t="s">
        <v>1031</v>
      </c>
      <c r="F725" s="183" t="s">
        <v>1032</v>
      </c>
      <c r="G725" s="184" t="s">
        <v>1023</v>
      </c>
      <c r="H725" s="185">
        <v>1</v>
      </c>
      <c r="I725" s="186"/>
      <c r="J725" s="187">
        <f>ROUND(I725*H725,0)</f>
        <v>0</v>
      </c>
      <c r="K725" s="183" t="s">
        <v>1</v>
      </c>
      <c r="L725" s="38"/>
      <c r="M725" s="188" t="s">
        <v>1</v>
      </c>
      <c r="N725" s="189" t="s">
        <v>43</v>
      </c>
      <c r="O725" s="76"/>
      <c r="P725" s="190">
        <f>O725*H725</f>
        <v>0</v>
      </c>
      <c r="Q725" s="190">
        <v>0.00072119999999999997</v>
      </c>
      <c r="R725" s="190">
        <f>Q725*H725</f>
        <v>0.00072119999999999997</v>
      </c>
      <c r="S725" s="190">
        <v>0</v>
      </c>
      <c r="T725" s="191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192" t="s">
        <v>355</v>
      </c>
      <c r="AT725" s="192" t="s">
        <v>248</v>
      </c>
      <c r="AU725" s="192" t="s">
        <v>87</v>
      </c>
      <c r="AY725" s="18" t="s">
        <v>245</v>
      </c>
      <c r="BE725" s="193">
        <f>IF(N725="základní",J725,0)</f>
        <v>0</v>
      </c>
      <c r="BF725" s="193">
        <f>IF(N725="snížená",J725,0)</f>
        <v>0</v>
      </c>
      <c r="BG725" s="193">
        <f>IF(N725="zákl. přenesená",J725,0)</f>
        <v>0</v>
      </c>
      <c r="BH725" s="193">
        <f>IF(N725="sníž. přenesená",J725,0)</f>
        <v>0</v>
      </c>
      <c r="BI725" s="193">
        <f>IF(N725="nulová",J725,0)</f>
        <v>0</v>
      </c>
      <c r="BJ725" s="18" t="s">
        <v>87</v>
      </c>
      <c r="BK725" s="193">
        <f>ROUND(I725*H725,0)</f>
        <v>0</v>
      </c>
      <c r="BL725" s="18" t="s">
        <v>355</v>
      </c>
      <c r="BM725" s="192" t="s">
        <v>1033</v>
      </c>
    </row>
    <row r="726" s="13" customFormat="1">
      <c r="A726" s="13"/>
      <c r="B726" s="194"/>
      <c r="C726" s="13"/>
      <c r="D726" s="195" t="s">
        <v>255</v>
      </c>
      <c r="E726" s="196" t="s">
        <v>1</v>
      </c>
      <c r="F726" s="197" t="s">
        <v>1025</v>
      </c>
      <c r="G726" s="13"/>
      <c r="H726" s="198">
        <v>1</v>
      </c>
      <c r="I726" s="199"/>
      <c r="J726" s="13"/>
      <c r="K726" s="13"/>
      <c r="L726" s="194"/>
      <c r="M726" s="200"/>
      <c r="N726" s="201"/>
      <c r="O726" s="201"/>
      <c r="P726" s="201"/>
      <c r="Q726" s="201"/>
      <c r="R726" s="201"/>
      <c r="S726" s="201"/>
      <c r="T726" s="20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96" t="s">
        <v>255</v>
      </c>
      <c r="AU726" s="196" t="s">
        <v>87</v>
      </c>
      <c r="AV726" s="13" t="s">
        <v>87</v>
      </c>
      <c r="AW726" s="13" t="s">
        <v>33</v>
      </c>
      <c r="AX726" s="13" t="s">
        <v>8</v>
      </c>
      <c r="AY726" s="196" t="s">
        <v>245</v>
      </c>
    </row>
    <row r="727" s="2" customFormat="1" ht="14.4" customHeight="1">
      <c r="A727" s="37"/>
      <c r="B727" s="180"/>
      <c r="C727" s="181" t="s">
        <v>1034</v>
      </c>
      <c r="D727" s="181" t="s">
        <v>248</v>
      </c>
      <c r="E727" s="182" t="s">
        <v>1035</v>
      </c>
      <c r="F727" s="183" t="s">
        <v>1036</v>
      </c>
      <c r="G727" s="184" t="s">
        <v>1023</v>
      </c>
      <c r="H727" s="185">
        <v>1</v>
      </c>
      <c r="I727" s="186"/>
      <c r="J727" s="187">
        <f>ROUND(I727*H727,0)</f>
        <v>0</v>
      </c>
      <c r="K727" s="183" t="s">
        <v>1</v>
      </c>
      <c r="L727" s="38"/>
      <c r="M727" s="188" t="s">
        <v>1</v>
      </c>
      <c r="N727" s="189" t="s">
        <v>43</v>
      </c>
      <c r="O727" s="76"/>
      <c r="P727" s="190">
        <f>O727*H727</f>
        <v>0</v>
      </c>
      <c r="Q727" s="190">
        <v>0.00072119999999999997</v>
      </c>
      <c r="R727" s="190">
        <f>Q727*H727</f>
        <v>0.00072119999999999997</v>
      </c>
      <c r="S727" s="190">
        <v>0</v>
      </c>
      <c r="T727" s="191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192" t="s">
        <v>355</v>
      </c>
      <c r="AT727" s="192" t="s">
        <v>248</v>
      </c>
      <c r="AU727" s="192" t="s">
        <v>87</v>
      </c>
      <c r="AY727" s="18" t="s">
        <v>245</v>
      </c>
      <c r="BE727" s="193">
        <f>IF(N727="základní",J727,0)</f>
        <v>0</v>
      </c>
      <c r="BF727" s="193">
        <f>IF(N727="snížená",J727,0)</f>
        <v>0</v>
      </c>
      <c r="BG727" s="193">
        <f>IF(N727="zákl. přenesená",J727,0)</f>
        <v>0</v>
      </c>
      <c r="BH727" s="193">
        <f>IF(N727="sníž. přenesená",J727,0)</f>
        <v>0</v>
      </c>
      <c r="BI727" s="193">
        <f>IF(N727="nulová",J727,0)</f>
        <v>0</v>
      </c>
      <c r="BJ727" s="18" t="s">
        <v>87</v>
      </c>
      <c r="BK727" s="193">
        <f>ROUND(I727*H727,0)</f>
        <v>0</v>
      </c>
      <c r="BL727" s="18" t="s">
        <v>355</v>
      </c>
      <c r="BM727" s="192" t="s">
        <v>1037</v>
      </c>
    </row>
    <row r="728" s="13" customFormat="1">
      <c r="A728" s="13"/>
      <c r="B728" s="194"/>
      <c r="C728" s="13"/>
      <c r="D728" s="195" t="s">
        <v>255</v>
      </c>
      <c r="E728" s="196" t="s">
        <v>1</v>
      </c>
      <c r="F728" s="197" t="s">
        <v>1025</v>
      </c>
      <c r="G728" s="13"/>
      <c r="H728" s="198">
        <v>1</v>
      </c>
      <c r="I728" s="199"/>
      <c r="J728" s="13"/>
      <c r="K728" s="13"/>
      <c r="L728" s="194"/>
      <c r="M728" s="200"/>
      <c r="N728" s="201"/>
      <c r="O728" s="201"/>
      <c r="P728" s="201"/>
      <c r="Q728" s="201"/>
      <c r="R728" s="201"/>
      <c r="S728" s="201"/>
      <c r="T728" s="202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96" t="s">
        <v>255</v>
      </c>
      <c r="AU728" s="196" t="s">
        <v>87</v>
      </c>
      <c r="AV728" s="13" t="s">
        <v>87</v>
      </c>
      <c r="AW728" s="13" t="s">
        <v>33</v>
      </c>
      <c r="AX728" s="13" t="s">
        <v>8</v>
      </c>
      <c r="AY728" s="196" t="s">
        <v>245</v>
      </c>
    </row>
    <row r="729" s="2" customFormat="1" ht="24.15" customHeight="1">
      <c r="A729" s="37"/>
      <c r="B729" s="180"/>
      <c r="C729" s="181" t="s">
        <v>1038</v>
      </c>
      <c r="D729" s="181" t="s">
        <v>248</v>
      </c>
      <c r="E729" s="182" t="s">
        <v>1039</v>
      </c>
      <c r="F729" s="183" t="s">
        <v>1040</v>
      </c>
      <c r="G729" s="184" t="s">
        <v>1023</v>
      </c>
      <c r="H729" s="185">
        <v>1</v>
      </c>
      <c r="I729" s="186"/>
      <c r="J729" s="187">
        <f>ROUND(I729*H729,0)</f>
        <v>0</v>
      </c>
      <c r="K729" s="183" t="s">
        <v>252</v>
      </c>
      <c r="L729" s="38"/>
      <c r="M729" s="188" t="s">
        <v>1</v>
      </c>
      <c r="N729" s="189" t="s">
        <v>43</v>
      </c>
      <c r="O729" s="76"/>
      <c r="P729" s="190">
        <f>O729*H729</f>
        <v>0</v>
      </c>
      <c r="Q729" s="190">
        <v>0.00051820000000000002</v>
      </c>
      <c r="R729" s="190">
        <f>Q729*H729</f>
        <v>0.00051820000000000002</v>
      </c>
      <c r="S729" s="190">
        <v>0</v>
      </c>
      <c r="T729" s="191">
        <f>S729*H729</f>
        <v>0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192" t="s">
        <v>355</v>
      </c>
      <c r="AT729" s="192" t="s">
        <v>248</v>
      </c>
      <c r="AU729" s="192" t="s">
        <v>87</v>
      </c>
      <c r="AY729" s="18" t="s">
        <v>245</v>
      </c>
      <c r="BE729" s="193">
        <f>IF(N729="základní",J729,0)</f>
        <v>0</v>
      </c>
      <c r="BF729" s="193">
        <f>IF(N729="snížená",J729,0)</f>
        <v>0</v>
      </c>
      <c r="BG729" s="193">
        <f>IF(N729="zákl. přenesená",J729,0)</f>
        <v>0</v>
      </c>
      <c r="BH729" s="193">
        <f>IF(N729="sníž. přenesená",J729,0)</f>
        <v>0</v>
      </c>
      <c r="BI729" s="193">
        <f>IF(N729="nulová",J729,0)</f>
        <v>0</v>
      </c>
      <c r="BJ729" s="18" t="s">
        <v>87</v>
      </c>
      <c r="BK729" s="193">
        <f>ROUND(I729*H729,0)</f>
        <v>0</v>
      </c>
      <c r="BL729" s="18" t="s">
        <v>355</v>
      </c>
      <c r="BM729" s="192" t="s">
        <v>1041</v>
      </c>
    </row>
    <row r="730" s="13" customFormat="1">
      <c r="A730" s="13"/>
      <c r="B730" s="194"/>
      <c r="C730" s="13"/>
      <c r="D730" s="195" t="s">
        <v>255</v>
      </c>
      <c r="E730" s="196" t="s">
        <v>1</v>
      </c>
      <c r="F730" s="197" t="s">
        <v>1025</v>
      </c>
      <c r="G730" s="13"/>
      <c r="H730" s="198">
        <v>1</v>
      </c>
      <c r="I730" s="199"/>
      <c r="J730" s="13"/>
      <c r="K730" s="13"/>
      <c r="L730" s="194"/>
      <c r="M730" s="200"/>
      <c r="N730" s="201"/>
      <c r="O730" s="201"/>
      <c r="P730" s="201"/>
      <c r="Q730" s="201"/>
      <c r="R730" s="201"/>
      <c r="S730" s="201"/>
      <c r="T730" s="20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196" t="s">
        <v>255</v>
      </c>
      <c r="AU730" s="196" t="s">
        <v>87</v>
      </c>
      <c r="AV730" s="13" t="s">
        <v>87</v>
      </c>
      <c r="AW730" s="13" t="s">
        <v>33</v>
      </c>
      <c r="AX730" s="13" t="s">
        <v>8</v>
      </c>
      <c r="AY730" s="196" t="s">
        <v>245</v>
      </c>
    </row>
    <row r="731" s="2" customFormat="1" ht="24.15" customHeight="1">
      <c r="A731" s="37"/>
      <c r="B731" s="180"/>
      <c r="C731" s="181" t="s">
        <v>1042</v>
      </c>
      <c r="D731" s="181" t="s">
        <v>248</v>
      </c>
      <c r="E731" s="182" t="s">
        <v>1043</v>
      </c>
      <c r="F731" s="183" t="s">
        <v>1044</v>
      </c>
      <c r="G731" s="184" t="s">
        <v>1023</v>
      </c>
      <c r="H731" s="185">
        <v>1</v>
      </c>
      <c r="I731" s="186"/>
      <c r="J731" s="187">
        <f>ROUND(I731*H731,0)</f>
        <v>0</v>
      </c>
      <c r="K731" s="183" t="s">
        <v>252</v>
      </c>
      <c r="L731" s="38"/>
      <c r="M731" s="188" t="s">
        <v>1</v>
      </c>
      <c r="N731" s="189" t="s">
        <v>43</v>
      </c>
      <c r="O731" s="76"/>
      <c r="P731" s="190">
        <f>O731*H731</f>
        <v>0</v>
      </c>
      <c r="Q731" s="190">
        <v>0.00051820000000000002</v>
      </c>
      <c r="R731" s="190">
        <f>Q731*H731</f>
        <v>0.00051820000000000002</v>
      </c>
      <c r="S731" s="190">
        <v>0</v>
      </c>
      <c r="T731" s="191">
        <f>S731*H731</f>
        <v>0</v>
      </c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R731" s="192" t="s">
        <v>355</v>
      </c>
      <c r="AT731" s="192" t="s">
        <v>248</v>
      </c>
      <c r="AU731" s="192" t="s">
        <v>87</v>
      </c>
      <c r="AY731" s="18" t="s">
        <v>245</v>
      </c>
      <c r="BE731" s="193">
        <f>IF(N731="základní",J731,0)</f>
        <v>0</v>
      </c>
      <c r="BF731" s="193">
        <f>IF(N731="snížená",J731,0)</f>
        <v>0</v>
      </c>
      <c r="BG731" s="193">
        <f>IF(N731="zákl. přenesená",J731,0)</f>
        <v>0</v>
      </c>
      <c r="BH731" s="193">
        <f>IF(N731="sníž. přenesená",J731,0)</f>
        <v>0</v>
      </c>
      <c r="BI731" s="193">
        <f>IF(N731="nulová",J731,0)</f>
        <v>0</v>
      </c>
      <c r="BJ731" s="18" t="s">
        <v>87</v>
      </c>
      <c r="BK731" s="193">
        <f>ROUND(I731*H731,0)</f>
        <v>0</v>
      </c>
      <c r="BL731" s="18" t="s">
        <v>355</v>
      </c>
      <c r="BM731" s="192" t="s">
        <v>1045</v>
      </c>
    </row>
    <row r="732" s="13" customFormat="1">
      <c r="A732" s="13"/>
      <c r="B732" s="194"/>
      <c r="C732" s="13"/>
      <c r="D732" s="195" t="s">
        <v>255</v>
      </c>
      <c r="E732" s="196" t="s">
        <v>1</v>
      </c>
      <c r="F732" s="197" t="s">
        <v>1025</v>
      </c>
      <c r="G732" s="13"/>
      <c r="H732" s="198">
        <v>1</v>
      </c>
      <c r="I732" s="199"/>
      <c r="J732" s="13"/>
      <c r="K732" s="13"/>
      <c r="L732" s="194"/>
      <c r="M732" s="200"/>
      <c r="N732" s="201"/>
      <c r="O732" s="201"/>
      <c r="P732" s="201"/>
      <c r="Q732" s="201"/>
      <c r="R732" s="201"/>
      <c r="S732" s="201"/>
      <c r="T732" s="20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96" t="s">
        <v>255</v>
      </c>
      <c r="AU732" s="196" t="s">
        <v>87</v>
      </c>
      <c r="AV732" s="13" t="s">
        <v>87</v>
      </c>
      <c r="AW732" s="13" t="s">
        <v>33</v>
      </c>
      <c r="AX732" s="13" t="s">
        <v>8</v>
      </c>
      <c r="AY732" s="196" t="s">
        <v>245</v>
      </c>
    </row>
    <row r="733" s="2" customFormat="1" ht="24.15" customHeight="1">
      <c r="A733" s="37"/>
      <c r="B733" s="180"/>
      <c r="C733" s="181" t="s">
        <v>1046</v>
      </c>
      <c r="D733" s="181" t="s">
        <v>248</v>
      </c>
      <c r="E733" s="182" t="s">
        <v>1047</v>
      </c>
      <c r="F733" s="183" t="s">
        <v>1048</v>
      </c>
      <c r="G733" s="184" t="s">
        <v>1023</v>
      </c>
      <c r="H733" s="185">
        <v>1</v>
      </c>
      <c r="I733" s="186"/>
      <c r="J733" s="187">
        <f>ROUND(I733*H733,0)</f>
        <v>0</v>
      </c>
      <c r="K733" s="183" t="s">
        <v>252</v>
      </c>
      <c r="L733" s="38"/>
      <c r="M733" s="188" t="s">
        <v>1</v>
      </c>
      <c r="N733" s="189" t="s">
        <v>43</v>
      </c>
      <c r="O733" s="76"/>
      <c r="P733" s="190">
        <f>O733*H733</f>
        <v>0</v>
      </c>
      <c r="Q733" s="190">
        <v>0.0030000000000000001</v>
      </c>
      <c r="R733" s="190">
        <f>Q733*H733</f>
        <v>0.0030000000000000001</v>
      </c>
      <c r="S733" s="190">
        <v>0</v>
      </c>
      <c r="T733" s="191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192" t="s">
        <v>355</v>
      </c>
      <c r="AT733" s="192" t="s">
        <v>248</v>
      </c>
      <c r="AU733" s="192" t="s">
        <v>87</v>
      </c>
      <c r="AY733" s="18" t="s">
        <v>245</v>
      </c>
      <c r="BE733" s="193">
        <f>IF(N733="základní",J733,0)</f>
        <v>0</v>
      </c>
      <c r="BF733" s="193">
        <f>IF(N733="snížená",J733,0)</f>
        <v>0</v>
      </c>
      <c r="BG733" s="193">
        <f>IF(N733="zákl. přenesená",J733,0)</f>
        <v>0</v>
      </c>
      <c r="BH733" s="193">
        <f>IF(N733="sníž. přenesená",J733,0)</f>
        <v>0</v>
      </c>
      <c r="BI733" s="193">
        <f>IF(N733="nulová",J733,0)</f>
        <v>0</v>
      </c>
      <c r="BJ733" s="18" t="s">
        <v>87</v>
      </c>
      <c r="BK733" s="193">
        <f>ROUND(I733*H733,0)</f>
        <v>0</v>
      </c>
      <c r="BL733" s="18" t="s">
        <v>355</v>
      </c>
      <c r="BM733" s="192" t="s">
        <v>1049</v>
      </c>
    </row>
    <row r="734" s="13" customFormat="1">
      <c r="A734" s="13"/>
      <c r="B734" s="194"/>
      <c r="C734" s="13"/>
      <c r="D734" s="195" t="s">
        <v>255</v>
      </c>
      <c r="E734" s="196" t="s">
        <v>1</v>
      </c>
      <c r="F734" s="197" t="s">
        <v>1050</v>
      </c>
      <c r="G734" s="13"/>
      <c r="H734" s="198">
        <v>1</v>
      </c>
      <c r="I734" s="199"/>
      <c r="J734" s="13"/>
      <c r="K734" s="13"/>
      <c r="L734" s="194"/>
      <c r="M734" s="200"/>
      <c r="N734" s="201"/>
      <c r="O734" s="201"/>
      <c r="P734" s="201"/>
      <c r="Q734" s="201"/>
      <c r="R734" s="201"/>
      <c r="S734" s="201"/>
      <c r="T734" s="20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196" t="s">
        <v>255</v>
      </c>
      <c r="AU734" s="196" t="s">
        <v>87</v>
      </c>
      <c r="AV734" s="13" t="s">
        <v>87</v>
      </c>
      <c r="AW734" s="13" t="s">
        <v>33</v>
      </c>
      <c r="AX734" s="13" t="s">
        <v>77</v>
      </c>
      <c r="AY734" s="196" t="s">
        <v>245</v>
      </c>
    </row>
    <row r="735" s="14" customFormat="1">
      <c r="A735" s="14"/>
      <c r="B735" s="203"/>
      <c r="C735" s="14"/>
      <c r="D735" s="195" t="s">
        <v>255</v>
      </c>
      <c r="E735" s="204" t="s">
        <v>1</v>
      </c>
      <c r="F735" s="205" t="s">
        <v>260</v>
      </c>
      <c r="G735" s="14"/>
      <c r="H735" s="206">
        <v>1</v>
      </c>
      <c r="I735" s="207"/>
      <c r="J735" s="14"/>
      <c r="K735" s="14"/>
      <c r="L735" s="203"/>
      <c r="M735" s="208"/>
      <c r="N735" s="209"/>
      <c r="O735" s="209"/>
      <c r="P735" s="209"/>
      <c r="Q735" s="209"/>
      <c r="R735" s="209"/>
      <c r="S735" s="209"/>
      <c r="T735" s="21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04" t="s">
        <v>255</v>
      </c>
      <c r="AU735" s="204" t="s">
        <v>87</v>
      </c>
      <c r="AV735" s="14" t="s">
        <v>246</v>
      </c>
      <c r="AW735" s="14" t="s">
        <v>33</v>
      </c>
      <c r="AX735" s="14" t="s">
        <v>8</v>
      </c>
      <c r="AY735" s="204" t="s">
        <v>245</v>
      </c>
    </row>
    <row r="736" s="2" customFormat="1" ht="24.15" customHeight="1">
      <c r="A736" s="37"/>
      <c r="B736" s="180"/>
      <c r="C736" s="181" t="s">
        <v>1051</v>
      </c>
      <c r="D736" s="181" t="s">
        <v>248</v>
      </c>
      <c r="E736" s="182" t="s">
        <v>1052</v>
      </c>
      <c r="F736" s="183" t="s">
        <v>1053</v>
      </c>
      <c r="G736" s="184" t="s">
        <v>1023</v>
      </c>
      <c r="H736" s="185">
        <v>1</v>
      </c>
      <c r="I736" s="186"/>
      <c r="J736" s="187">
        <f>ROUND(I736*H736,0)</f>
        <v>0</v>
      </c>
      <c r="K736" s="183" t="s">
        <v>252</v>
      </c>
      <c r="L736" s="38"/>
      <c r="M736" s="188" t="s">
        <v>1</v>
      </c>
      <c r="N736" s="189" t="s">
        <v>43</v>
      </c>
      <c r="O736" s="76"/>
      <c r="P736" s="190">
        <f>O736*H736</f>
        <v>0</v>
      </c>
      <c r="Q736" s="190">
        <v>0.00080000000000000004</v>
      </c>
      <c r="R736" s="190">
        <f>Q736*H736</f>
        <v>0.00080000000000000004</v>
      </c>
      <c r="S736" s="190">
        <v>0</v>
      </c>
      <c r="T736" s="191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192" t="s">
        <v>355</v>
      </c>
      <c r="AT736" s="192" t="s">
        <v>248</v>
      </c>
      <c r="AU736" s="192" t="s">
        <v>87</v>
      </c>
      <c r="AY736" s="18" t="s">
        <v>245</v>
      </c>
      <c r="BE736" s="193">
        <f>IF(N736="základní",J736,0)</f>
        <v>0</v>
      </c>
      <c r="BF736" s="193">
        <f>IF(N736="snížená",J736,0)</f>
        <v>0</v>
      </c>
      <c r="BG736" s="193">
        <f>IF(N736="zákl. přenesená",J736,0)</f>
        <v>0</v>
      </c>
      <c r="BH736" s="193">
        <f>IF(N736="sníž. přenesená",J736,0)</f>
        <v>0</v>
      </c>
      <c r="BI736" s="193">
        <f>IF(N736="nulová",J736,0)</f>
        <v>0</v>
      </c>
      <c r="BJ736" s="18" t="s">
        <v>87</v>
      </c>
      <c r="BK736" s="193">
        <f>ROUND(I736*H736,0)</f>
        <v>0</v>
      </c>
      <c r="BL736" s="18" t="s">
        <v>355</v>
      </c>
      <c r="BM736" s="192" t="s">
        <v>1054</v>
      </c>
    </row>
    <row r="737" s="13" customFormat="1">
      <c r="A737" s="13"/>
      <c r="B737" s="194"/>
      <c r="C737" s="13"/>
      <c r="D737" s="195" t="s">
        <v>255</v>
      </c>
      <c r="E737" s="196" t="s">
        <v>1</v>
      </c>
      <c r="F737" s="197" t="s">
        <v>1055</v>
      </c>
      <c r="G737" s="13"/>
      <c r="H737" s="198">
        <v>1</v>
      </c>
      <c r="I737" s="199"/>
      <c r="J737" s="13"/>
      <c r="K737" s="13"/>
      <c r="L737" s="194"/>
      <c r="M737" s="200"/>
      <c r="N737" s="201"/>
      <c r="O737" s="201"/>
      <c r="P737" s="201"/>
      <c r="Q737" s="201"/>
      <c r="R737" s="201"/>
      <c r="S737" s="201"/>
      <c r="T737" s="202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196" t="s">
        <v>255</v>
      </c>
      <c r="AU737" s="196" t="s">
        <v>87</v>
      </c>
      <c r="AV737" s="13" t="s">
        <v>87</v>
      </c>
      <c r="AW737" s="13" t="s">
        <v>33</v>
      </c>
      <c r="AX737" s="13" t="s">
        <v>77</v>
      </c>
      <c r="AY737" s="196" t="s">
        <v>245</v>
      </c>
    </row>
    <row r="738" s="14" customFormat="1">
      <c r="A738" s="14"/>
      <c r="B738" s="203"/>
      <c r="C738" s="14"/>
      <c r="D738" s="195" t="s">
        <v>255</v>
      </c>
      <c r="E738" s="204" t="s">
        <v>1</v>
      </c>
      <c r="F738" s="205" t="s">
        <v>260</v>
      </c>
      <c r="G738" s="14"/>
      <c r="H738" s="206">
        <v>1</v>
      </c>
      <c r="I738" s="207"/>
      <c r="J738" s="14"/>
      <c r="K738" s="14"/>
      <c r="L738" s="203"/>
      <c r="M738" s="208"/>
      <c r="N738" s="209"/>
      <c r="O738" s="209"/>
      <c r="P738" s="209"/>
      <c r="Q738" s="209"/>
      <c r="R738" s="209"/>
      <c r="S738" s="209"/>
      <c r="T738" s="210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04" t="s">
        <v>255</v>
      </c>
      <c r="AU738" s="204" t="s">
        <v>87</v>
      </c>
      <c r="AV738" s="14" t="s">
        <v>246</v>
      </c>
      <c r="AW738" s="14" t="s">
        <v>33</v>
      </c>
      <c r="AX738" s="14" t="s">
        <v>8</v>
      </c>
      <c r="AY738" s="204" t="s">
        <v>245</v>
      </c>
    </row>
    <row r="739" s="2" customFormat="1" ht="24.15" customHeight="1">
      <c r="A739" s="37"/>
      <c r="B739" s="180"/>
      <c r="C739" s="181" t="s">
        <v>1056</v>
      </c>
      <c r="D739" s="181" t="s">
        <v>248</v>
      </c>
      <c r="E739" s="182" t="s">
        <v>1057</v>
      </c>
      <c r="F739" s="183" t="s">
        <v>1058</v>
      </c>
      <c r="G739" s="184" t="s">
        <v>1023</v>
      </c>
      <c r="H739" s="185">
        <v>1</v>
      </c>
      <c r="I739" s="186"/>
      <c r="J739" s="187">
        <f>ROUND(I739*H739,0)</f>
        <v>0</v>
      </c>
      <c r="K739" s="183" t="s">
        <v>252</v>
      </c>
      <c r="L739" s="38"/>
      <c r="M739" s="188" t="s">
        <v>1</v>
      </c>
      <c r="N739" s="189" t="s">
        <v>43</v>
      </c>
      <c r="O739" s="76"/>
      <c r="P739" s="190">
        <f>O739*H739</f>
        <v>0</v>
      </c>
      <c r="Q739" s="190">
        <v>0.0012999999999999999</v>
      </c>
      <c r="R739" s="190">
        <f>Q739*H739</f>
        <v>0.0012999999999999999</v>
      </c>
      <c r="S739" s="190">
        <v>0</v>
      </c>
      <c r="T739" s="191">
        <f>S739*H739</f>
        <v>0</v>
      </c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R739" s="192" t="s">
        <v>355</v>
      </c>
      <c r="AT739" s="192" t="s">
        <v>248</v>
      </c>
      <c r="AU739" s="192" t="s">
        <v>87</v>
      </c>
      <c r="AY739" s="18" t="s">
        <v>245</v>
      </c>
      <c r="BE739" s="193">
        <f>IF(N739="základní",J739,0)</f>
        <v>0</v>
      </c>
      <c r="BF739" s="193">
        <f>IF(N739="snížená",J739,0)</f>
        <v>0</v>
      </c>
      <c r="BG739" s="193">
        <f>IF(N739="zákl. přenesená",J739,0)</f>
        <v>0</v>
      </c>
      <c r="BH739" s="193">
        <f>IF(N739="sníž. přenesená",J739,0)</f>
        <v>0</v>
      </c>
      <c r="BI739" s="193">
        <f>IF(N739="nulová",J739,0)</f>
        <v>0</v>
      </c>
      <c r="BJ739" s="18" t="s">
        <v>87</v>
      </c>
      <c r="BK739" s="193">
        <f>ROUND(I739*H739,0)</f>
        <v>0</v>
      </c>
      <c r="BL739" s="18" t="s">
        <v>355</v>
      </c>
      <c r="BM739" s="192" t="s">
        <v>1059</v>
      </c>
    </row>
    <row r="740" s="13" customFormat="1">
      <c r="A740" s="13"/>
      <c r="B740" s="194"/>
      <c r="C740" s="13"/>
      <c r="D740" s="195" t="s">
        <v>255</v>
      </c>
      <c r="E740" s="196" t="s">
        <v>1</v>
      </c>
      <c r="F740" s="197" t="s">
        <v>1055</v>
      </c>
      <c r="G740" s="13"/>
      <c r="H740" s="198">
        <v>1</v>
      </c>
      <c r="I740" s="199"/>
      <c r="J740" s="13"/>
      <c r="K740" s="13"/>
      <c r="L740" s="194"/>
      <c r="M740" s="200"/>
      <c r="N740" s="201"/>
      <c r="O740" s="201"/>
      <c r="P740" s="201"/>
      <c r="Q740" s="201"/>
      <c r="R740" s="201"/>
      <c r="S740" s="201"/>
      <c r="T740" s="20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196" t="s">
        <v>255</v>
      </c>
      <c r="AU740" s="196" t="s">
        <v>87</v>
      </c>
      <c r="AV740" s="13" t="s">
        <v>87</v>
      </c>
      <c r="AW740" s="13" t="s">
        <v>33</v>
      </c>
      <c r="AX740" s="13" t="s">
        <v>77</v>
      </c>
      <c r="AY740" s="196" t="s">
        <v>245</v>
      </c>
    </row>
    <row r="741" s="14" customFormat="1">
      <c r="A741" s="14"/>
      <c r="B741" s="203"/>
      <c r="C741" s="14"/>
      <c r="D741" s="195" t="s">
        <v>255</v>
      </c>
      <c r="E741" s="204" t="s">
        <v>1</v>
      </c>
      <c r="F741" s="205" t="s">
        <v>260</v>
      </c>
      <c r="G741" s="14"/>
      <c r="H741" s="206">
        <v>1</v>
      </c>
      <c r="I741" s="207"/>
      <c r="J741" s="14"/>
      <c r="K741" s="14"/>
      <c r="L741" s="203"/>
      <c r="M741" s="208"/>
      <c r="N741" s="209"/>
      <c r="O741" s="209"/>
      <c r="P741" s="209"/>
      <c r="Q741" s="209"/>
      <c r="R741" s="209"/>
      <c r="S741" s="209"/>
      <c r="T741" s="210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04" t="s">
        <v>255</v>
      </c>
      <c r="AU741" s="204" t="s">
        <v>87</v>
      </c>
      <c r="AV741" s="14" t="s">
        <v>246</v>
      </c>
      <c r="AW741" s="14" t="s">
        <v>33</v>
      </c>
      <c r="AX741" s="14" t="s">
        <v>8</v>
      </c>
      <c r="AY741" s="204" t="s">
        <v>245</v>
      </c>
    </row>
    <row r="742" s="2" customFormat="1" ht="24.15" customHeight="1">
      <c r="A742" s="37"/>
      <c r="B742" s="180"/>
      <c r="C742" s="181" t="s">
        <v>1060</v>
      </c>
      <c r="D742" s="181" t="s">
        <v>248</v>
      </c>
      <c r="E742" s="182" t="s">
        <v>1061</v>
      </c>
      <c r="F742" s="183" t="s">
        <v>1062</v>
      </c>
      <c r="G742" s="184" t="s">
        <v>1023</v>
      </c>
      <c r="H742" s="185">
        <v>1</v>
      </c>
      <c r="I742" s="186"/>
      <c r="J742" s="187">
        <f>ROUND(I742*H742,0)</f>
        <v>0</v>
      </c>
      <c r="K742" s="183" t="s">
        <v>1</v>
      </c>
      <c r="L742" s="38"/>
      <c r="M742" s="188" t="s">
        <v>1</v>
      </c>
      <c r="N742" s="189" t="s">
        <v>43</v>
      </c>
      <c r="O742" s="76"/>
      <c r="P742" s="190">
        <f>O742*H742</f>
        <v>0</v>
      </c>
      <c r="Q742" s="190">
        <v>0.0016000000000000001</v>
      </c>
      <c r="R742" s="190">
        <f>Q742*H742</f>
        <v>0.0016000000000000001</v>
      </c>
      <c r="S742" s="190">
        <v>0</v>
      </c>
      <c r="T742" s="191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192" t="s">
        <v>355</v>
      </c>
      <c r="AT742" s="192" t="s">
        <v>248</v>
      </c>
      <c r="AU742" s="192" t="s">
        <v>87</v>
      </c>
      <c r="AY742" s="18" t="s">
        <v>245</v>
      </c>
      <c r="BE742" s="193">
        <f>IF(N742="základní",J742,0)</f>
        <v>0</v>
      </c>
      <c r="BF742" s="193">
        <f>IF(N742="snížená",J742,0)</f>
        <v>0</v>
      </c>
      <c r="BG742" s="193">
        <f>IF(N742="zákl. přenesená",J742,0)</f>
        <v>0</v>
      </c>
      <c r="BH742" s="193">
        <f>IF(N742="sníž. přenesená",J742,0)</f>
        <v>0</v>
      </c>
      <c r="BI742" s="193">
        <f>IF(N742="nulová",J742,0)</f>
        <v>0</v>
      </c>
      <c r="BJ742" s="18" t="s">
        <v>87</v>
      </c>
      <c r="BK742" s="193">
        <f>ROUND(I742*H742,0)</f>
        <v>0</v>
      </c>
      <c r="BL742" s="18" t="s">
        <v>355</v>
      </c>
      <c r="BM742" s="192" t="s">
        <v>1063</v>
      </c>
    </row>
    <row r="743" s="13" customFormat="1">
      <c r="A743" s="13"/>
      <c r="B743" s="194"/>
      <c r="C743" s="13"/>
      <c r="D743" s="195" t="s">
        <v>255</v>
      </c>
      <c r="E743" s="196" t="s">
        <v>1</v>
      </c>
      <c r="F743" s="197" t="s">
        <v>1064</v>
      </c>
      <c r="G743" s="13"/>
      <c r="H743" s="198">
        <v>1</v>
      </c>
      <c r="I743" s="199"/>
      <c r="J743" s="13"/>
      <c r="K743" s="13"/>
      <c r="L743" s="194"/>
      <c r="M743" s="200"/>
      <c r="N743" s="201"/>
      <c r="O743" s="201"/>
      <c r="P743" s="201"/>
      <c r="Q743" s="201"/>
      <c r="R743" s="201"/>
      <c r="S743" s="201"/>
      <c r="T743" s="20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196" t="s">
        <v>255</v>
      </c>
      <c r="AU743" s="196" t="s">
        <v>87</v>
      </c>
      <c r="AV743" s="13" t="s">
        <v>87</v>
      </c>
      <c r="AW743" s="13" t="s">
        <v>33</v>
      </c>
      <c r="AX743" s="13" t="s">
        <v>77</v>
      </c>
      <c r="AY743" s="196" t="s">
        <v>245</v>
      </c>
    </row>
    <row r="744" s="14" customFormat="1">
      <c r="A744" s="14"/>
      <c r="B744" s="203"/>
      <c r="C744" s="14"/>
      <c r="D744" s="195" t="s">
        <v>255</v>
      </c>
      <c r="E744" s="204" t="s">
        <v>1</v>
      </c>
      <c r="F744" s="205" t="s">
        <v>260</v>
      </c>
      <c r="G744" s="14"/>
      <c r="H744" s="206">
        <v>1</v>
      </c>
      <c r="I744" s="207"/>
      <c r="J744" s="14"/>
      <c r="K744" s="14"/>
      <c r="L744" s="203"/>
      <c r="M744" s="208"/>
      <c r="N744" s="209"/>
      <c r="O744" s="209"/>
      <c r="P744" s="209"/>
      <c r="Q744" s="209"/>
      <c r="R744" s="209"/>
      <c r="S744" s="209"/>
      <c r="T744" s="21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04" t="s">
        <v>255</v>
      </c>
      <c r="AU744" s="204" t="s">
        <v>87</v>
      </c>
      <c r="AV744" s="14" t="s">
        <v>246</v>
      </c>
      <c r="AW744" s="14" t="s">
        <v>33</v>
      </c>
      <c r="AX744" s="14" t="s">
        <v>8</v>
      </c>
      <c r="AY744" s="204" t="s">
        <v>245</v>
      </c>
    </row>
    <row r="745" s="2" customFormat="1" ht="24.15" customHeight="1">
      <c r="A745" s="37"/>
      <c r="B745" s="180"/>
      <c r="C745" s="181" t="s">
        <v>1065</v>
      </c>
      <c r="D745" s="181" t="s">
        <v>248</v>
      </c>
      <c r="E745" s="182" t="s">
        <v>1066</v>
      </c>
      <c r="F745" s="183" t="s">
        <v>1067</v>
      </c>
      <c r="G745" s="184" t="s">
        <v>1023</v>
      </c>
      <c r="H745" s="185">
        <v>2</v>
      </c>
      <c r="I745" s="186"/>
      <c r="J745" s="187">
        <f>ROUND(I745*H745,0)</f>
        <v>0</v>
      </c>
      <c r="K745" s="183" t="s">
        <v>252</v>
      </c>
      <c r="L745" s="38"/>
      <c r="M745" s="188" t="s">
        <v>1</v>
      </c>
      <c r="N745" s="189" t="s">
        <v>43</v>
      </c>
      <c r="O745" s="76"/>
      <c r="P745" s="190">
        <f>O745*H745</f>
        <v>0</v>
      </c>
      <c r="Q745" s="190">
        <v>0.00084999999999999995</v>
      </c>
      <c r="R745" s="190">
        <f>Q745*H745</f>
        <v>0.0016999999999999999</v>
      </c>
      <c r="S745" s="190">
        <v>0</v>
      </c>
      <c r="T745" s="191">
        <f>S745*H745</f>
        <v>0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192" t="s">
        <v>355</v>
      </c>
      <c r="AT745" s="192" t="s">
        <v>248</v>
      </c>
      <c r="AU745" s="192" t="s">
        <v>87</v>
      </c>
      <c r="AY745" s="18" t="s">
        <v>245</v>
      </c>
      <c r="BE745" s="193">
        <f>IF(N745="základní",J745,0)</f>
        <v>0</v>
      </c>
      <c r="BF745" s="193">
        <f>IF(N745="snížená",J745,0)</f>
        <v>0</v>
      </c>
      <c r="BG745" s="193">
        <f>IF(N745="zákl. přenesená",J745,0)</f>
        <v>0</v>
      </c>
      <c r="BH745" s="193">
        <f>IF(N745="sníž. přenesená",J745,0)</f>
        <v>0</v>
      </c>
      <c r="BI745" s="193">
        <f>IF(N745="nulová",J745,0)</f>
        <v>0</v>
      </c>
      <c r="BJ745" s="18" t="s">
        <v>87</v>
      </c>
      <c r="BK745" s="193">
        <f>ROUND(I745*H745,0)</f>
        <v>0</v>
      </c>
      <c r="BL745" s="18" t="s">
        <v>355</v>
      </c>
      <c r="BM745" s="192" t="s">
        <v>1068</v>
      </c>
    </row>
    <row r="746" s="13" customFormat="1">
      <c r="A746" s="13"/>
      <c r="B746" s="194"/>
      <c r="C746" s="13"/>
      <c r="D746" s="195" t="s">
        <v>255</v>
      </c>
      <c r="E746" s="196" t="s">
        <v>1</v>
      </c>
      <c r="F746" s="197" t="s">
        <v>1069</v>
      </c>
      <c r="G746" s="13"/>
      <c r="H746" s="198">
        <v>1</v>
      </c>
      <c r="I746" s="199"/>
      <c r="J746" s="13"/>
      <c r="K746" s="13"/>
      <c r="L746" s="194"/>
      <c r="M746" s="200"/>
      <c r="N746" s="201"/>
      <c r="O746" s="201"/>
      <c r="P746" s="201"/>
      <c r="Q746" s="201"/>
      <c r="R746" s="201"/>
      <c r="S746" s="201"/>
      <c r="T746" s="20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196" t="s">
        <v>255</v>
      </c>
      <c r="AU746" s="196" t="s">
        <v>87</v>
      </c>
      <c r="AV746" s="13" t="s">
        <v>87</v>
      </c>
      <c r="AW746" s="13" t="s">
        <v>33</v>
      </c>
      <c r="AX746" s="13" t="s">
        <v>77</v>
      </c>
      <c r="AY746" s="196" t="s">
        <v>245</v>
      </c>
    </row>
    <row r="747" s="13" customFormat="1">
      <c r="A747" s="13"/>
      <c r="B747" s="194"/>
      <c r="C747" s="13"/>
      <c r="D747" s="195" t="s">
        <v>255</v>
      </c>
      <c r="E747" s="196" t="s">
        <v>1</v>
      </c>
      <c r="F747" s="197" t="s">
        <v>1070</v>
      </c>
      <c r="G747" s="13"/>
      <c r="H747" s="198">
        <v>1</v>
      </c>
      <c r="I747" s="199"/>
      <c r="J747" s="13"/>
      <c r="K747" s="13"/>
      <c r="L747" s="194"/>
      <c r="M747" s="200"/>
      <c r="N747" s="201"/>
      <c r="O747" s="201"/>
      <c r="P747" s="201"/>
      <c r="Q747" s="201"/>
      <c r="R747" s="201"/>
      <c r="S747" s="201"/>
      <c r="T747" s="202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196" t="s">
        <v>255</v>
      </c>
      <c r="AU747" s="196" t="s">
        <v>87</v>
      </c>
      <c r="AV747" s="13" t="s">
        <v>87</v>
      </c>
      <c r="AW747" s="13" t="s">
        <v>33</v>
      </c>
      <c r="AX747" s="13" t="s">
        <v>77</v>
      </c>
      <c r="AY747" s="196" t="s">
        <v>245</v>
      </c>
    </row>
    <row r="748" s="14" customFormat="1">
      <c r="A748" s="14"/>
      <c r="B748" s="203"/>
      <c r="C748" s="14"/>
      <c r="D748" s="195" t="s">
        <v>255</v>
      </c>
      <c r="E748" s="204" t="s">
        <v>1</v>
      </c>
      <c r="F748" s="205" t="s">
        <v>260</v>
      </c>
      <c r="G748" s="14"/>
      <c r="H748" s="206">
        <v>2</v>
      </c>
      <c r="I748" s="207"/>
      <c r="J748" s="14"/>
      <c r="K748" s="14"/>
      <c r="L748" s="203"/>
      <c r="M748" s="208"/>
      <c r="N748" s="209"/>
      <c r="O748" s="209"/>
      <c r="P748" s="209"/>
      <c r="Q748" s="209"/>
      <c r="R748" s="209"/>
      <c r="S748" s="209"/>
      <c r="T748" s="21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04" t="s">
        <v>255</v>
      </c>
      <c r="AU748" s="204" t="s">
        <v>87</v>
      </c>
      <c r="AV748" s="14" t="s">
        <v>246</v>
      </c>
      <c r="AW748" s="14" t="s">
        <v>33</v>
      </c>
      <c r="AX748" s="14" t="s">
        <v>8</v>
      </c>
      <c r="AY748" s="204" t="s">
        <v>245</v>
      </c>
    </row>
    <row r="749" s="12" customFormat="1" ht="22.8" customHeight="1">
      <c r="A749" s="12"/>
      <c r="B749" s="167"/>
      <c r="C749" s="12"/>
      <c r="D749" s="168" t="s">
        <v>76</v>
      </c>
      <c r="E749" s="178" t="s">
        <v>1071</v>
      </c>
      <c r="F749" s="178" t="s">
        <v>1072</v>
      </c>
      <c r="G749" s="12"/>
      <c r="H749" s="12"/>
      <c r="I749" s="170"/>
      <c r="J749" s="179">
        <f>BK749</f>
        <v>0</v>
      </c>
      <c r="K749" s="12"/>
      <c r="L749" s="167"/>
      <c r="M749" s="172"/>
      <c r="N749" s="173"/>
      <c r="O749" s="173"/>
      <c r="P749" s="174">
        <f>SUM(P750:P773)</f>
        <v>0</v>
      </c>
      <c r="Q749" s="173"/>
      <c r="R749" s="174">
        <f>SUM(R750:R773)</f>
        <v>0</v>
      </c>
      <c r="S749" s="173"/>
      <c r="T749" s="175">
        <f>SUM(T750:T773)</f>
        <v>11.616</v>
      </c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R749" s="168" t="s">
        <v>87</v>
      </c>
      <c r="AT749" s="176" t="s">
        <v>76</v>
      </c>
      <c r="AU749" s="176" t="s">
        <v>8</v>
      </c>
      <c r="AY749" s="168" t="s">
        <v>245</v>
      </c>
      <c r="BK749" s="177">
        <f>SUM(BK750:BK773)</f>
        <v>0</v>
      </c>
    </row>
    <row r="750" s="2" customFormat="1" ht="14.4" customHeight="1">
      <c r="A750" s="37"/>
      <c r="B750" s="180"/>
      <c r="C750" s="181" t="s">
        <v>1073</v>
      </c>
      <c r="D750" s="181" t="s">
        <v>248</v>
      </c>
      <c r="E750" s="182" t="s">
        <v>1074</v>
      </c>
      <c r="F750" s="183" t="s">
        <v>1075</v>
      </c>
      <c r="G750" s="184" t="s">
        <v>263</v>
      </c>
      <c r="H750" s="185">
        <v>82</v>
      </c>
      <c r="I750" s="186"/>
      <c r="J750" s="187">
        <f>ROUND(I750*H750,0)</f>
        <v>0</v>
      </c>
      <c r="K750" s="183" t="s">
        <v>252</v>
      </c>
      <c r="L750" s="38"/>
      <c r="M750" s="188" t="s">
        <v>1</v>
      </c>
      <c r="N750" s="189" t="s">
        <v>43</v>
      </c>
      <c r="O750" s="76"/>
      <c r="P750" s="190">
        <f>O750*H750</f>
        <v>0</v>
      </c>
      <c r="Q750" s="190">
        <v>0</v>
      </c>
      <c r="R750" s="190">
        <f>Q750*H750</f>
        <v>0</v>
      </c>
      <c r="S750" s="190">
        <v>0.017999999999999999</v>
      </c>
      <c r="T750" s="191">
        <f>S750*H750</f>
        <v>1.476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192" t="s">
        <v>355</v>
      </c>
      <c r="AT750" s="192" t="s">
        <v>248</v>
      </c>
      <c r="AU750" s="192" t="s">
        <v>87</v>
      </c>
      <c r="AY750" s="18" t="s">
        <v>245</v>
      </c>
      <c r="BE750" s="193">
        <f>IF(N750="základní",J750,0)</f>
        <v>0</v>
      </c>
      <c r="BF750" s="193">
        <f>IF(N750="snížená",J750,0)</f>
        <v>0</v>
      </c>
      <c r="BG750" s="193">
        <f>IF(N750="zákl. přenesená",J750,0)</f>
        <v>0</v>
      </c>
      <c r="BH750" s="193">
        <f>IF(N750="sníž. přenesená",J750,0)</f>
        <v>0</v>
      </c>
      <c r="BI750" s="193">
        <f>IF(N750="nulová",J750,0)</f>
        <v>0</v>
      </c>
      <c r="BJ750" s="18" t="s">
        <v>87</v>
      </c>
      <c r="BK750" s="193">
        <f>ROUND(I750*H750,0)</f>
        <v>0</v>
      </c>
      <c r="BL750" s="18" t="s">
        <v>355</v>
      </c>
      <c r="BM750" s="192" t="s">
        <v>1076</v>
      </c>
    </row>
    <row r="751" s="13" customFormat="1">
      <c r="A751" s="13"/>
      <c r="B751" s="194"/>
      <c r="C751" s="13"/>
      <c r="D751" s="195" t="s">
        <v>255</v>
      </c>
      <c r="E751" s="196" t="s">
        <v>1</v>
      </c>
      <c r="F751" s="197" t="s">
        <v>726</v>
      </c>
      <c r="G751" s="13"/>
      <c r="H751" s="198">
        <v>41</v>
      </c>
      <c r="I751" s="199"/>
      <c r="J751" s="13"/>
      <c r="K751" s="13"/>
      <c r="L751" s="194"/>
      <c r="M751" s="200"/>
      <c r="N751" s="201"/>
      <c r="O751" s="201"/>
      <c r="P751" s="201"/>
      <c r="Q751" s="201"/>
      <c r="R751" s="201"/>
      <c r="S751" s="201"/>
      <c r="T751" s="20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196" t="s">
        <v>255</v>
      </c>
      <c r="AU751" s="196" t="s">
        <v>87</v>
      </c>
      <c r="AV751" s="13" t="s">
        <v>87</v>
      </c>
      <c r="AW751" s="13" t="s">
        <v>33</v>
      </c>
      <c r="AX751" s="13" t="s">
        <v>77</v>
      </c>
      <c r="AY751" s="196" t="s">
        <v>245</v>
      </c>
    </row>
    <row r="752" s="13" customFormat="1">
      <c r="A752" s="13"/>
      <c r="B752" s="194"/>
      <c r="C752" s="13"/>
      <c r="D752" s="195" t="s">
        <v>255</v>
      </c>
      <c r="E752" s="196" t="s">
        <v>1</v>
      </c>
      <c r="F752" s="197" t="s">
        <v>346</v>
      </c>
      <c r="G752" s="13"/>
      <c r="H752" s="198">
        <v>41</v>
      </c>
      <c r="I752" s="199"/>
      <c r="J752" s="13"/>
      <c r="K752" s="13"/>
      <c r="L752" s="194"/>
      <c r="M752" s="200"/>
      <c r="N752" s="201"/>
      <c r="O752" s="201"/>
      <c r="P752" s="201"/>
      <c r="Q752" s="201"/>
      <c r="R752" s="201"/>
      <c r="S752" s="201"/>
      <c r="T752" s="20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196" t="s">
        <v>255</v>
      </c>
      <c r="AU752" s="196" t="s">
        <v>87</v>
      </c>
      <c r="AV752" s="13" t="s">
        <v>87</v>
      </c>
      <c r="AW752" s="13" t="s">
        <v>33</v>
      </c>
      <c r="AX752" s="13" t="s">
        <v>77</v>
      </c>
      <c r="AY752" s="196" t="s">
        <v>245</v>
      </c>
    </row>
    <row r="753" s="14" customFormat="1">
      <c r="A753" s="14"/>
      <c r="B753" s="203"/>
      <c r="C753" s="14"/>
      <c r="D753" s="195" t="s">
        <v>255</v>
      </c>
      <c r="E753" s="204" t="s">
        <v>1</v>
      </c>
      <c r="F753" s="205" t="s">
        <v>260</v>
      </c>
      <c r="G753" s="14"/>
      <c r="H753" s="206">
        <v>82</v>
      </c>
      <c r="I753" s="207"/>
      <c r="J753" s="14"/>
      <c r="K753" s="14"/>
      <c r="L753" s="203"/>
      <c r="M753" s="208"/>
      <c r="N753" s="209"/>
      <c r="O753" s="209"/>
      <c r="P753" s="209"/>
      <c r="Q753" s="209"/>
      <c r="R753" s="209"/>
      <c r="S753" s="209"/>
      <c r="T753" s="21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04" t="s">
        <v>255</v>
      </c>
      <c r="AU753" s="204" t="s">
        <v>87</v>
      </c>
      <c r="AV753" s="14" t="s">
        <v>246</v>
      </c>
      <c r="AW753" s="14" t="s">
        <v>33</v>
      </c>
      <c r="AX753" s="14" t="s">
        <v>8</v>
      </c>
      <c r="AY753" s="204" t="s">
        <v>245</v>
      </c>
    </row>
    <row r="754" s="2" customFormat="1" ht="24.15" customHeight="1">
      <c r="A754" s="37"/>
      <c r="B754" s="180"/>
      <c r="C754" s="181" t="s">
        <v>1077</v>
      </c>
      <c r="D754" s="181" t="s">
        <v>248</v>
      </c>
      <c r="E754" s="182" t="s">
        <v>1078</v>
      </c>
      <c r="F754" s="183" t="s">
        <v>1079</v>
      </c>
      <c r="G754" s="184" t="s">
        <v>263</v>
      </c>
      <c r="H754" s="185">
        <v>101</v>
      </c>
      <c r="I754" s="186"/>
      <c r="J754" s="187">
        <f>ROUND(I754*H754,0)</f>
        <v>0</v>
      </c>
      <c r="K754" s="183" t="s">
        <v>252</v>
      </c>
      <c r="L754" s="38"/>
      <c r="M754" s="188" t="s">
        <v>1</v>
      </c>
      <c r="N754" s="189" t="s">
        <v>43</v>
      </c>
      <c r="O754" s="76"/>
      <c r="P754" s="190">
        <f>O754*H754</f>
        <v>0</v>
      </c>
      <c r="Q754" s="190">
        <v>0</v>
      </c>
      <c r="R754" s="190">
        <f>Q754*H754</f>
        <v>0</v>
      </c>
      <c r="S754" s="190">
        <v>0.029999999999999999</v>
      </c>
      <c r="T754" s="191">
        <f>S754*H754</f>
        <v>3.0299999999999998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192" t="s">
        <v>355</v>
      </c>
      <c r="AT754" s="192" t="s">
        <v>248</v>
      </c>
      <c r="AU754" s="192" t="s">
        <v>87</v>
      </c>
      <c r="AY754" s="18" t="s">
        <v>245</v>
      </c>
      <c r="BE754" s="193">
        <f>IF(N754="základní",J754,0)</f>
        <v>0</v>
      </c>
      <c r="BF754" s="193">
        <f>IF(N754="snížená",J754,0)</f>
        <v>0</v>
      </c>
      <c r="BG754" s="193">
        <f>IF(N754="zákl. přenesená",J754,0)</f>
        <v>0</v>
      </c>
      <c r="BH754" s="193">
        <f>IF(N754="sníž. přenesená",J754,0)</f>
        <v>0</v>
      </c>
      <c r="BI754" s="193">
        <f>IF(N754="nulová",J754,0)</f>
        <v>0</v>
      </c>
      <c r="BJ754" s="18" t="s">
        <v>87</v>
      </c>
      <c r="BK754" s="193">
        <f>ROUND(I754*H754,0)</f>
        <v>0</v>
      </c>
      <c r="BL754" s="18" t="s">
        <v>355</v>
      </c>
      <c r="BM754" s="192" t="s">
        <v>1080</v>
      </c>
    </row>
    <row r="755" s="13" customFormat="1">
      <c r="A755" s="13"/>
      <c r="B755" s="194"/>
      <c r="C755" s="13"/>
      <c r="D755" s="195" t="s">
        <v>255</v>
      </c>
      <c r="E755" s="196" t="s">
        <v>1</v>
      </c>
      <c r="F755" s="197" t="s">
        <v>726</v>
      </c>
      <c r="G755" s="13"/>
      <c r="H755" s="198">
        <v>41</v>
      </c>
      <c r="I755" s="199"/>
      <c r="J755" s="13"/>
      <c r="K755" s="13"/>
      <c r="L755" s="194"/>
      <c r="M755" s="200"/>
      <c r="N755" s="201"/>
      <c r="O755" s="201"/>
      <c r="P755" s="201"/>
      <c r="Q755" s="201"/>
      <c r="R755" s="201"/>
      <c r="S755" s="201"/>
      <c r="T755" s="20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96" t="s">
        <v>255</v>
      </c>
      <c r="AU755" s="196" t="s">
        <v>87</v>
      </c>
      <c r="AV755" s="13" t="s">
        <v>87</v>
      </c>
      <c r="AW755" s="13" t="s">
        <v>33</v>
      </c>
      <c r="AX755" s="13" t="s">
        <v>77</v>
      </c>
      <c r="AY755" s="196" t="s">
        <v>245</v>
      </c>
    </row>
    <row r="756" s="13" customFormat="1">
      <c r="A756" s="13"/>
      <c r="B756" s="194"/>
      <c r="C756" s="13"/>
      <c r="D756" s="195" t="s">
        <v>255</v>
      </c>
      <c r="E756" s="196" t="s">
        <v>1</v>
      </c>
      <c r="F756" s="197" t="s">
        <v>346</v>
      </c>
      <c r="G756" s="13"/>
      <c r="H756" s="198">
        <v>41</v>
      </c>
      <c r="I756" s="199"/>
      <c r="J756" s="13"/>
      <c r="K756" s="13"/>
      <c r="L756" s="194"/>
      <c r="M756" s="200"/>
      <c r="N756" s="201"/>
      <c r="O756" s="201"/>
      <c r="P756" s="201"/>
      <c r="Q756" s="201"/>
      <c r="R756" s="201"/>
      <c r="S756" s="201"/>
      <c r="T756" s="202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196" t="s">
        <v>255</v>
      </c>
      <c r="AU756" s="196" t="s">
        <v>87</v>
      </c>
      <c r="AV756" s="13" t="s">
        <v>87</v>
      </c>
      <c r="AW756" s="13" t="s">
        <v>33</v>
      </c>
      <c r="AX756" s="13" t="s">
        <v>77</v>
      </c>
      <c r="AY756" s="196" t="s">
        <v>245</v>
      </c>
    </row>
    <row r="757" s="13" customFormat="1">
      <c r="A757" s="13"/>
      <c r="B757" s="194"/>
      <c r="C757" s="13"/>
      <c r="D757" s="195" t="s">
        <v>255</v>
      </c>
      <c r="E757" s="196" t="s">
        <v>1</v>
      </c>
      <c r="F757" s="197" t="s">
        <v>347</v>
      </c>
      <c r="G757" s="13"/>
      <c r="H757" s="198">
        <v>19</v>
      </c>
      <c r="I757" s="199"/>
      <c r="J757" s="13"/>
      <c r="K757" s="13"/>
      <c r="L757" s="194"/>
      <c r="M757" s="200"/>
      <c r="N757" s="201"/>
      <c r="O757" s="201"/>
      <c r="P757" s="201"/>
      <c r="Q757" s="201"/>
      <c r="R757" s="201"/>
      <c r="S757" s="201"/>
      <c r="T757" s="20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196" t="s">
        <v>255</v>
      </c>
      <c r="AU757" s="196" t="s">
        <v>87</v>
      </c>
      <c r="AV757" s="13" t="s">
        <v>87</v>
      </c>
      <c r="AW757" s="13" t="s">
        <v>33</v>
      </c>
      <c r="AX757" s="13" t="s">
        <v>77</v>
      </c>
      <c r="AY757" s="196" t="s">
        <v>245</v>
      </c>
    </row>
    <row r="758" s="14" customFormat="1">
      <c r="A758" s="14"/>
      <c r="B758" s="203"/>
      <c r="C758" s="14"/>
      <c r="D758" s="195" t="s">
        <v>255</v>
      </c>
      <c r="E758" s="204" t="s">
        <v>1</v>
      </c>
      <c r="F758" s="205" t="s">
        <v>260</v>
      </c>
      <c r="G758" s="14"/>
      <c r="H758" s="206">
        <v>101</v>
      </c>
      <c r="I758" s="207"/>
      <c r="J758" s="14"/>
      <c r="K758" s="14"/>
      <c r="L758" s="203"/>
      <c r="M758" s="208"/>
      <c r="N758" s="209"/>
      <c r="O758" s="209"/>
      <c r="P758" s="209"/>
      <c r="Q758" s="209"/>
      <c r="R758" s="209"/>
      <c r="S758" s="209"/>
      <c r="T758" s="210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04" t="s">
        <v>255</v>
      </c>
      <c r="AU758" s="204" t="s">
        <v>87</v>
      </c>
      <c r="AV758" s="14" t="s">
        <v>246</v>
      </c>
      <c r="AW758" s="14" t="s">
        <v>33</v>
      </c>
      <c r="AX758" s="14" t="s">
        <v>8</v>
      </c>
      <c r="AY758" s="204" t="s">
        <v>245</v>
      </c>
    </row>
    <row r="759" s="2" customFormat="1" ht="14.4" customHeight="1">
      <c r="A759" s="37"/>
      <c r="B759" s="180"/>
      <c r="C759" s="181" t="s">
        <v>1081</v>
      </c>
      <c r="D759" s="181" t="s">
        <v>248</v>
      </c>
      <c r="E759" s="182" t="s">
        <v>1082</v>
      </c>
      <c r="F759" s="183" t="s">
        <v>1083</v>
      </c>
      <c r="G759" s="184" t="s">
        <v>263</v>
      </c>
      <c r="H759" s="185">
        <v>90</v>
      </c>
      <c r="I759" s="186"/>
      <c r="J759" s="187">
        <f>ROUND(I759*H759,0)</f>
        <v>0</v>
      </c>
      <c r="K759" s="183" t="s">
        <v>252</v>
      </c>
      <c r="L759" s="38"/>
      <c r="M759" s="188" t="s">
        <v>1</v>
      </c>
      <c r="N759" s="189" t="s">
        <v>43</v>
      </c>
      <c r="O759" s="76"/>
      <c r="P759" s="190">
        <f>O759*H759</f>
        <v>0</v>
      </c>
      <c r="Q759" s="190">
        <v>0</v>
      </c>
      <c r="R759" s="190">
        <f>Q759*H759</f>
        <v>0</v>
      </c>
      <c r="S759" s="190">
        <v>0.014</v>
      </c>
      <c r="T759" s="191">
        <f>S759*H759</f>
        <v>1.26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192" t="s">
        <v>355</v>
      </c>
      <c r="AT759" s="192" t="s">
        <v>248</v>
      </c>
      <c r="AU759" s="192" t="s">
        <v>87</v>
      </c>
      <c r="AY759" s="18" t="s">
        <v>245</v>
      </c>
      <c r="BE759" s="193">
        <f>IF(N759="základní",J759,0)</f>
        <v>0</v>
      </c>
      <c r="BF759" s="193">
        <f>IF(N759="snížená",J759,0)</f>
        <v>0</v>
      </c>
      <c r="BG759" s="193">
        <f>IF(N759="zákl. přenesená",J759,0)</f>
        <v>0</v>
      </c>
      <c r="BH759" s="193">
        <f>IF(N759="sníž. přenesená",J759,0)</f>
        <v>0</v>
      </c>
      <c r="BI759" s="193">
        <f>IF(N759="nulová",J759,0)</f>
        <v>0</v>
      </c>
      <c r="BJ759" s="18" t="s">
        <v>87</v>
      </c>
      <c r="BK759" s="193">
        <f>ROUND(I759*H759,0)</f>
        <v>0</v>
      </c>
      <c r="BL759" s="18" t="s">
        <v>355</v>
      </c>
      <c r="BM759" s="192" t="s">
        <v>1084</v>
      </c>
    </row>
    <row r="760" s="13" customFormat="1">
      <c r="A760" s="13"/>
      <c r="B760" s="194"/>
      <c r="C760" s="13"/>
      <c r="D760" s="195" t="s">
        <v>255</v>
      </c>
      <c r="E760" s="196" t="s">
        <v>1</v>
      </c>
      <c r="F760" s="197" t="s">
        <v>346</v>
      </c>
      <c r="G760" s="13"/>
      <c r="H760" s="198">
        <v>41</v>
      </c>
      <c r="I760" s="199"/>
      <c r="J760" s="13"/>
      <c r="K760" s="13"/>
      <c r="L760" s="194"/>
      <c r="M760" s="200"/>
      <c r="N760" s="201"/>
      <c r="O760" s="201"/>
      <c r="P760" s="201"/>
      <c r="Q760" s="201"/>
      <c r="R760" s="201"/>
      <c r="S760" s="201"/>
      <c r="T760" s="202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196" t="s">
        <v>255</v>
      </c>
      <c r="AU760" s="196" t="s">
        <v>87</v>
      </c>
      <c r="AV760" s="13" t="s">
        <v>87</v>
      </c>
      <c r="AW760" s="13" t="s">
        <v>33</v>
      </c>
      <c r="AX760" s="13" t="s">
        <v>77</v>
      </c>
      <c r="AY760" s="196" t="s">
        <v>245</v>
      </c>
    </row>
    <row r="761" s="13" customFormat="1">
      <c r="A761" s="13"/>
      <c r="B761" s="194"/>
      <c r="C761" s="13"/>
      <c r="D761" s="195" t="s">
        <v>255</v>
      </c>
      <c r="E761" s="196" t="s">
        <v>1</v>
      </c>
      <c r="F761" s="197" t="s">
        <v>347</v>
      </c>
      <c r="G761" s="13"/>
      <c r="H761" s="198">
        <v>19</v>
      </c>
      <c r="I761" s="199"/>
      <c r="J761" s="13"/>
      <c r="K761" s="13"/>
      <c r="L761" s="194"/>
      <c r="M761" s="200"/>
      <c r="N761" s="201"/>
      <c r="O761" s="201"/>
      <c r="P761" s="201"/>
      <c r="Q761" s="201"/>
      <c r="R761" s="201"/>
      <c r="S761" s="201"/>
      <c r="T761" s="20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196" t="s">
        <v>255</v>
      </c>
      <c r="AU761" s="196" t="s">
        <v>87</v>
      </c>
      <c r="AV761" s="13" t="s">
        <v>87</v>
      </c>
      <c r="AW761" s="13" t="s">
        <v>33</v>
      </c>
      <c r="AX761" s="13" t="s">
        <v>77</v>
      </c>
      <c r="AY761" s="196" t="s">
        <v>245</v>
      </c>
    </row>
    <row r="762" s="13" customFormat="1">
      <c r="A762" s="13"/>
      <c r="B762" s="194"/>
      <c r="C762" s="13"/>
      <c r="D762" s="195" t="s">
        <v>255</v>
      </c>
      <c r="E762" s="196" t="s">
        <v>1</v>
      </c>
      <c r="F762" s="197" t="s">
        <v>348</v>
      </c>
      <c r="G762" s="13"/>
      <c r="H762" s="198">
        <v>30</v>
      </c>
      <c r="I762" s="199"/>
      <c r="J762" s="13"/>
      <c r="K762" s="13"/>
      <c r="L762" s="194"/>
      <c r="M762" s="200"/>
      <c r="N762" s="201"/>
      <c r="O762" s="201"/>
      <c r="P762" s="201"/>
      <c r="Q762" s="201"/>
      <c r="R762" s="201"/>
      <c r="S762" s="201"/>
      <c r="T762" s="20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96" t="s">
        <v>255</v>
      </c>
      <c r="AU762" s="196" t="s">
        <v>87</v>
      </c>
      <c r="AV762" s="13" t="s">
        <v>87</v>
      </c>
      <c r="AW762" s="13" t="s">
        <v>33</v>
      </c>
      <c r="AX762" s="13" t="s">
        <v>77</v>
      </c>
      <c r="AY762" s="196" t="s">
        <v>245</v>
      </c>
    </row>
    <row r="763" s="14" customFormat="1">
      <c r="A763" s="14"/>
      <c r="B763" s="203"/>
      <c r="C763" s="14"/>
      <c r="D763" s="195" t="s">
        <v>255</v>
      </c>
      <c r="E763" s="204" t="s">
        <v>1</v>
      </c>
      <c r="F763" s="205" t="s">
        <v>260</v>
      </c>
      <c r="G763" s="14"/>
      <c r="H763" s="206">
        <v>90</v>
      </c>
      <c r="I763" s="207"/>
      <c r="J763" s="14"/>
      <c r="K763" s="14"/>
      <c r="L763" s="203"/>
      <c r="M763" s="208"/>
      <c r="N763" s="209"/>
      <c r="O763" s="209"/>
      <c r="P763" s="209"/>
      <c r="Q763" s="209"/>
      <c r="R763" s="209"/>
      <c r="S763" s="209"/>
      <c r="T763" s="21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04" t="s">
        <v>255</v>
      </c>
      <c r="AU763" s="204" t="s">
        <v>87</v>
      </c>
      <c r="AV763" s="14" t="s">
        <v>246</v>
      </c>
      <c r="AW763" s="14" t="s">
        <v>33</v>
      </c>
      <c r="AX763" s="14" t="s">
        <v>8</v>
      </c>
      <c r="AY763" s="204" t="s">
        <v>245</v>
      </c>
    </row>
    <row r="764" s="2" customFormat="1" ht="24.15" customHeight="1">
      <c r="A764" s="37"/>
      <c r="B764" s="180"/>
      <c r="C764" s="181" t="s">
        <v>1085</v>
      </c>
      <c r="D764" s="181" t="s">
        <v>248</v>
      </c>
      <c r="E764" s="182" t="s">
        <v>1086</v>
      </c>
      <c r="F764" s="183" t="s">
        <v>1087</v>
      </c>
      <c r="G764" s="184" t="s">
        <v>515</v>
      </c>
      <c r="H764" s="185">
        <v>90</v>
      </c>
      <c r="I764" s="186"/>
      <c r="J764" s="187">
        <f>ROUND(I764*H764,0)</f>
        <v>0</v>
      </c>
      <c r="K764" s="183" t="s">
        <v>252</v>
      </c>
      <c r="L764" s="38"/>
      <c r="M764" s="188" t="s">
        <v>1</v>
      </c>
      <c r="N764" s="189" t="s">
        <v>43</v>
      </c>
      <c r="O764" s="76"/>
      <c r="P764" s="190">
        <f>O764*H764</f>
        <v>0</v>
      </c>
      <c r="Q764" s="190">
        <v>0</v>
      </c>
      <c r="R764" s="190">
        <f>Q764*H764</f>
        <v>0</v>
      </c>
      <c r="S764" s="190">
        <v>0.025000000000000001</v>
      </c>
      <c r="T764" s="191">
        <f>S764*H764</f>
        <v>2.25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192" t="s">
        <v>355</v>
      </c>
      <c r="AT764" s="192" t="s">
        <v>248</v>
      </c>
      <c r="AU764" s="192" t="s">
        <v>87</v>
      </c>
      <c r="AY764" s="18" t="s">
        <v>245</v>
      </c>
      <c r="BE764" s="193">
        <f>IF(N764="základní",J764,0)</f>
        <v>0</v>
      </c>
      <c r="BF764" s="193">
        <f>IF(N764="snížená",J764,0)</f>
        <v>0</v>
      </c>
      <c r="BG764" s="193">
        <f>IF(N764="zákl. přenesená",J764,0)</f>
        <v>0</v>
      </c>
      <c r="BH764" s="193">
        <f>IF(N764="sníž. přenesená",J764,0)</f>
        <v>0</v>
      </c>
      <c r="BI764" s="193">
        <f>IF(N764="nulová",J764,0)</f>
        <v>0</v>
      </c>
      <c r="BJ764" s="18" t="s">
        <v>87</v>
      </c>
      <c r="BK764" s="193">
        <f>ROUND(I764*H764,0)</f>
        <v>0</v>
      </c>
      <c r="BL764" s="18" t="s">
        <v>355</v>
      </c>
      <c r="BM764" s="192" t="s">
        <v>1088</v>
      </c>
    </row>
    <row r="765" s="13" customFormat="1">
      <c r="A765" s="13"/>
      <c r="B765" s="194"/>
      <c r="C765" s="13"/>
      <c r="D765" s="195" t="s">
        <v>255</v>
      </c>
      <c r="E765" s="196" t="s">
        <v>1</v>
      </c>
      <c r="F765" s="197" t="s">
        <v>346</v>
      </c>
      <c r="G765" s="13"/>
      <c r="H765" s="198">
        <v>41</v>
      </c>
      <c r="I765" s="199"/>
      <c r="J765" s="13"/>
      <c r="K765" s="13"/>
      <c r="L765" s="194"/>
      <c r="M765" s="200"/>
      <c r="N765" s="201"/>
      <c r="O765" s="201"/>
      <c r="P765" s="201"/>
      <c r="Q765" s="201"/>
      <c r="R765" s="201"/>
      <c r="S765" s="201"/>
      <c r="T765" s="20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196" t="s">
        <v>255</v>
      </c>
      <c r="AU765" s="196" t="s">
        <v>87</v>
      </c>
      <c r="AV765" s="13" t="s">
        <v>87</v>
      </c>
      <c r="AW765" s="13" t="s">
        <v>33</v>
      </c>
      <c r="AX765" s="13" t="s">
        <v>77</v>
      </c>
      <c r="AY765" s="196" t="s">
        <v>245</v>
      </c>
    </row>
    <row r="766" s="13" customFormat="1">
      <c r="A766" s="13"/>
      <c r="B766" s="194"/>
      <c r="C766" s="13"/>
      <c r="D766" s="195" t="s">
        <v>255</v>
      </c>
      <c r="E766" s="196" t="s">
        <v>1</v>
      </c>
      <c r="F766" s="197" t="s">
        <v>347</v>
      </c>
      <c r="G766" s="13"/>
      <c r="H766" s="198">
        <v>19</v>
      </c>
      <c r="I766" s="199"/>
      <c r="J766" s="13"/>
      <c r="K766" s="13"/>
      <c r="L766" s="194"/>
      <c r="M766" s="200"/>
      <c r="N766" s="201"/>
      <c r="O766" s="201"/>
      <c r="P766" s="201"/>
      <c r="Q766" s="201"/>
      <c r="R766" s="201"/>
      <c r="S766" s="201"/>
      <c r="T766" s="20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96" t="s">
        <v>255</v>
      </c>
      <c r="AU766" s="196" t="s">
        <v>87</v>
      </c>
      <c r="AV766" s="13" t="s">
        <v>87</v>
      </c>
      <c r="AW766" s="13" t="s">
        <v>33</v>
      </c>
      <c r="AX766" s="13" t="s">
        <v>77</v>
      </c>
      <c r="AY766" s="196" t="s">
        <v>245</v>
      </c>
    </row>
    <row r="767" s="13" customFormat="1">
      <c r="A767" s="13"/>
      <c r="B767" s="194"/>
      <c r="C767" s="13"/>
      <c r="D767" s="195" t="s">
        <v>255</v>
      </c>
      <c r="E767" s="196" t="s">
        <v>1</v>
      </c>
      <c r="F767" s="197" t="s">
        <v>348</v>
      </c>
      <c r="G767" s="13"/>
      <c r="H767" s="198">
        <v>30</v>
      </c>
      <c r="I767" s="199"/>
      <c r="J767" s="13"/>
      <c r="K767" s="13"/>
      <c r="L767" s="194"/>
      <c r="M767" s="200"/>
      <c r="N767" s="201"/>
      <c r="O767" s="201"/>
      <c r="P767" s="201"/>
      <c r="Q767" s="201"/>
      <c r="R767" s="201"/>
      <c r="S767" s="201"/>
      <c r="T767" s="20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196" t="s">
        <v>255</v>
      </c>
      <c r="AU767" s="196" t="s">
        <v>87</v>
      </c>
      <c r="AV767" s="13" t="s">
        <v>87</v>
      </c>
      <c r="AW767" s="13" t="s">
        <v>33</v>
      </c>
      <c r="AX767" s="13" t="s">
        <v>77</v>
      </c>
      <c r="AY767" s="196" t="s">
        <v>245</v>
      </c>
    </row>
    <row r="768" s="14" customFormat="1">
      <c r="A768" s="14"/>
      <c r="B768" s="203"/>
      <c r="C768" s="14"/>
      <c r="D768" s="195" t="s">
        <v>255</v>
      </c>
      <c r="E768" s="204" t="s">
        <v>1</v>
      </c>
      <c r="F768" s="205" t="s">
        <v>260</v>
      </c>
      <c r="G768" s="14"/>
      <c r="H768" s="206">
        <v>90</v>
      </c>
      <c r="I768" s="207"/>
      <c r="J768" s="14"/>
      <c r="K768" s="14"/>
      <c r="L768" s="203"/>
      <c r="M768" s="208"/>
      <c r="N768" s="209"/>
      <c r="O768" s="209"/>
      <c r="P768" s="209"/>
      <c r="Q768" s="209"/>
      <c r="R768" s="209"/>
      <c r="S768" s="209"/>
      <c r="T768" s="21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04" t="s">
        <v>255</v>
      </c>
      <c r="AU768" s="204" t="s">
        <v>87</v>
      </c>
      <c r="AV768" s="14" t="s">
        <v>246</v>
      </c>
      <c r="AW768" s="14" t="s">
        <v>33</v>
      </c>
      <c r="AX768" s="14" t="s">
        <v>8</v>
      </c>
      <c r="AY768" s="204" t="s">
        <v>245</v>
      </c>
    </row>
    <row r="769" s="2" customFormat="1" ht="24.15" customHeight="1">
      <c r="A769" s="37"/>
      <c r="B769" s="180"/>
      <c r="C769" s="181" t="s">
        <v>1089</v>
      </c>
      <c r="D769" s="181" t="s">
        <v>248</v>
      </c>
      <c r="E769" s="182" t="s">
        <v>1090</v>
      </c>
      <c r="F769" s="183" t="s">
        <v>1091</v>
      </c>
      <c r="G769" s="184" t="s">
        <v>263</v>
      </c>
      <c r="H769" s="185">
        <v>90</v>
      </c>
      <c r="I769" s="186"/>
      <c r="J769" s="187">
        <f>ROUND(I769*H769,0)</f>
        <v>0</v>
      </c>
      <c r="K769" s="183" t="s">
        <v>252</v>
      </c>
      <c r="L769" s="38"/>
      <c r="M769" s="188" t="s">
        <v>1</v>
      </c>
      <c r="N769" s="189" t="s">
        <v>43</v>
      </c>
      <c r="O769" s="76"/>
      <c r="P769" s="190">
        <f>O769*H769</f>
        <v>0</v>
      </c>
      <c r="Q769" s="190">
        <v>0</v>
      </c>
      <c r="R769" s="190">
        <f>Q769*H769</f>
        <v>0</v>
      </c>
      <c r="S769" s="190">
        <v>0.040000000000000001</v>
      </c>
      <c r="T769" s="191">
        <f>S769*H769</f>
        <v>3.6000000000000001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192" t="s">
        <v>355</v>
      </c>
      <c r="AT769" s="192" t="s">
        <v>248</v>
      </c>
      <c r="AU769" s="192" t="s">
        <v>87</v>
      </c>
      <c r="AY769" s="18" t="s">
        <v>245</v>
      </c>
      <c r="BE769" s="193">
        <f>IF(N769="základní",J769,0)</f>
        <v>0</v>
      </c>
      <c r="BF769" s="193">
        <f>IF(N769="snížená",J769,0)</f>
        <v>0</v>
      </c>
      <c r="BG769" s="193">
        <f>IF(N769="zákl. přenesená",J769,0)</f>
        <v>0</v>
      </c>
      <c r="BH769" s="193">
        <f>IF(N769="sníž. přenesená",J769,0)</f>
        <v>0</v>
      </c>
      <c r="BI769" s="193">
        <f>IF(N769="nulová",J769,0)</f>
        <v>0</v>
      </c>
      <c r="BJ769" s="18" t="s">
        <v>87</v>
      </c>
      <c r="BK769" s="193">
        <f>ROUND(I769*H769,0)</f>
        <v>0</v>
      </c>
      <c r="BL769" s="18" t="s">
        <v>355</v>
      </c>
      <c r="BM769" s="192" t="s">
        <v>1092</v>
      </c>
    </row>
    <row r="770" s="13" customFormat="1">
      <c r="A770" s="13"/>
      <c r="B770" s="194"/>
      <c r="C770" s="13"/>
      <c r="D770" s="195" t="s">
        <v>255</v>
      </c>
      <c r="E770" s="196" t="s">
        <v>1</v>
      </c>
      <c r="F770" s="197" t="s">
        <v>346</v>
      </c>
      <c r="G770" s="13"/>
      <c r="H770" s="198">
        <v>41</v>
      </c>
      <c r="I770" s="199"/>
      <c r="J770" s="13"/>
      <c r="K770" s="13"/>
      <c r="L770" s="194"/>
      <c r="M770" s="200"/>
      <c r="N770" s="201"/>
      <c r="O770" s="201"/>
      <c r="P770" s="201"/>
      <c r="Q770" s="201"/>
      <c r="R770" s="201"/>
      <c r="S770" s="201"/>
      <c r="T770" s="20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96" t="s">
        <v>255</v>
      </c>
      <c r="AU770" s="196" t="s">
        <v>87</v>
      </c>
      <c r="AV770" s="13" t="s">
        <v>87</v>
      </c>
      <c r="AW770" s="13" t="s">
        <v>33</v>
      </c>
      <c r="AX770" s="13" t="s">
        <v>77</v>
      </c>
      <c r="AY770" s="196" t="s">
        <v>245</v>
      </c>
    </row>
    <row r="771" s="13" customFormat="1">
      <c r="A771" s="13"/>
      <c r="B771" s="194"/>
      <c r="C771" s="13"/>
      <c r="D771" s="195" t="s">
        <v>255</v>
      </c>
      <c r="E771" s="196" t="s">
        <v>1</v>
      </c>
      <c r="F771" s="197" t="s">
        <v>347</v>
      </c>
      <c r="G771" s="13"/>
      <c r="H771" s="198">
        <v>19</v>
      </c>
      <c r="I771" s="199"/>
      <c r="J771" s="13"/>
      <c r="K771" s="13"/>
      <c r="L771" s="194"/>
      <c r="M771" s="200"/>
      <c r="N771" s="201"/>
      <c r="O771" s="201"/>
      <c r="P771" s="201"/>
      <c r="Q771" s="201"/>
      <c r="R771" s="201"/>
      <c r="S771" s="201"/>
      <c r="T771" s="202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196" t="s">
        <v>255</v>
      </c>
      <c r="AU771" s="196" t="s">
        <v>87</v>
      </c>
      <c r="AV771" s="13" t="s">
        <v>87</v>
      </c>
      <c r="AW771" s="13" t="s">
        <v>33</v>
      </c>
      <c r="AX771" s="13" t="s">
        <v>77</v>
      </c>
      <c r="AY771" s="196" t="s">
        <v>245</v>
      </c>
    </row>
    <row r="772" s="13" customFormat="1">
      <c r="A772" s="13"/>
      <c r="B772" s="194"/>
      <c r="C772" s="13"/>
      <c r="D772" s="195" t="s">
        <v>255</v>
      </c>
      <c r="E772" s="196" t="s">
        <v>1</v>
      </c>
      <c r="F772" s="197" t="s">
        <v>348</v>
      </c>
      <c r="G772" s="13"/>
      <c r="H772" s="198">
        <v>30</v>
      </c>
      <c r="I772" s="199"/>
      <c r="J772" s="13"/>
      <c r="K772" s="13"/>
      <c r="L772" s="194"/>
      <c r="M772" s="200"/>
      <c r="N772" s="201"/>
      <c r="O772" s="201"/>
      <c r="P772" s="201"/>
      <c r="Q772" s="201"/>
      <c r="R772" s="201"/>
      <c r="S772" s="201"/>
      <c r="T772" s="20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196" t="s">
        <v>255</v>
      </c>
      <c r="AU772" s="196" t="s">
        <v>87</v>
      </c>
      <c r="AV772" s="13" t="s">
        <v>87</v>
      </c>
      <c r="AW772" s="13" t="s">
        <v>33</v>
      </c>
      <c r="AX772" s="13" t="s">
        <v>77</v>
      </c>
      <c r="AY772" s="196" t="s">
        <v>245</v>
      </c>
    </row>
    <row r="773" s="14" customFormat="1">
      <c r="A773" s="14"/>
      <c r="B773" s="203"/>
      <c r="C773" s="14"/>
      <c r="D773" s="195" t="s">
        <v>255</v>
      </c>
      <c r="E773" s="204" t="s">
        <v>1</v>
      </c>
      <c r="F773" s="205" t="s">
        <v>260</v>
      </c>
      <c r="G773" s="14"/>
      <c r="H773" s="206">
        <v>90</v>
      </c>
      <c r="I773" s="207"/>
      <c r="J773" s="14"/>
      <c r="K773" s="14"/>
      <c r="L773" s="203"/>
      <c r="M773" s="208"/>
      <c r="N773" s="209"/>
      <c r="O773" s="209"/>
      <c r="P773" s="209"/>
      <c r="Q773" s="209"/>
      <c r="R773" s="209"/>
      <c r="S773" s="209"/>
      <c r="T773" s="210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04" t="s">
        <v>255</v>
      </c>
      <c r="AU773" s="204" t="s">
        <v>87</v>
      </c>
      <c r="AV773" s="14" t="s">
        <v>246</v>
      </c>
      <c r="AW773" s="14" t="s">
        <v>33</v>
      </c>
      <c r="AX773" s="14" t="s">
        <v>8</v>
      </c>
      <c r="AY773" s="204" t="s">
        <v>245</v>
      </c>
    </row>
    <row r="774" s="12" customFormat="1" ht="22.8" customHeight="1">
      <c r="A774" s="12"/>
      <c r="B774" s="167"/>
      <c r="C774" s="12"/>
      <c r="D774" s="168" t="s">
        <v>76</v>
      </c>
      <c r="E774" s="178" t="s">
        <v>1093</v>
      </c>
      <c r="F774" s="178" t="s">
        <v>1094</v>
      </c>
      <c r="G774" s="12"/>
      <c r="H774" s="12"/>
      <c r="I774" s="170"/>
      <c r="J774" s="179">
        <f>BK774</f>
        <v>0</v>
      </c>
      <c r="K774" s="12"/>
      <c r="L774" s="167"/>
      <c r="M774" s="172"/>
      <c r="N774" s="173"/>
      <c r="O774" s="173"/>
      <c r="P774" s="174">
        <f>SUM(P775:P824)</f>
        <v>0</v>
      </c>
      <c r="Q774" s="173"/>
      <c r="R774" s="174">
        <f>SUM(R775:R824)</f>
        <v>3.8624950133999998</v>
      </c>
      <c r="S774" s="173"/>
      <c r="T774" s="175">
        <f>SUM(T775:T824)</f>
        <v>0.036225000000000007</v>
      </c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R774" s="168" t="s">
        <v>87</v>
      </c>
      <c r="AT774" s="176" t="s">
        <v>76</v>
      </c>
      <c r="AU774" s="176" t="s">
        <v>8</v>
      </c>
      <c r="AY774" s="168" t="s">
        <v>245</v>
      </c>
      <c r="BK774" s="177">
        <f>SUM(BK775:BK824)</f>
        <v>0</v>
      </c>
    </row>
    <row r="775" s="2" customFormat="1" ht="24.15" customHeight="1">
      <c r="A775" s="37"/>
      <c r="B775" s="180"/>
      <c r="C775" s="181" t="s">
        <v>1095</v>
      </c>
      <c r="D775" s="181" t="s">
        <v>248</v>
      </c>
      <c r="E775" s="182" t="s">
        <v>1096</v>
      </c>
      <c r="F775" s="183" t="s">
        <v>1097</v>
      </c>
      <c r="G775" s="184" t="s">
        <v>263</v>
      </c>
      <c r="H775" s="185">
        <v>34.5</v>
      </c>
      <c r="I775" s="186"/>
      <c r="J775" s="187">
        <f>ROUND(I775*H775,0)</f>
        <v>0</v>
      </c>
      <c r="K775" s="183" t="s">
        <v>264</v>
      </c>
      <c r="L775" s="38"/>
      <c r="M775" s="188" t="s">
        <v>1</v>
      </c>
      <c r="N775" s="189" t="s">
        <v>43</v>
      </c>
      <c r="O775" s="76"/>
      <c r="P775" s="190">
        <f>O775*H775</f>
        <v>0</v>
      </c>
      <c r="Q775" s="190">
        <v>0.015735329999999999</v>
      </c>
      <c r="R775" s="190">
        <f>Q775*H775</f>
        <v>0.54286888499999997</v>
      </c>
      <c r="S775" s="190">
        <v>0</v>
      </c>
      <c r="T775" s="191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192" t="s">
        <v>355</v>
      </c>
      <c r="AT775" s="192" t="s">
        <v>248</v>
      </c>
      <c r="AU775" s="192" t="s">
        <v>87</v>
      </c>
      <c r="AY775" s="18" t="s">
        <v>245</v>
      </c>
      <c r="BE775" s="193">
        <f>IF(N775="základní",J775,0)</f>
        <v>0</v>
      </c>
      <c r="BF775" s="193">
        <f>IF(N775="snížená",J775,0)</f>
        <v>0</v>
      </c>
      <c r="BG775" s="193">
        <f>IF(N775="zákl. přenesená",J775,0)</f>
        <v>0</v>
      </c>
      <c r="BH775" s="193">
        <f>IF(N775="sníž. přenesená",J775,0)</f>
        <v>0</v>
      </c>
      <c r="BI775" s="193">
        <f>IF(N775="nulová",J775,0)</f>
        <v>0</v>
      </c>
      <c r="BJ775" s="18" t="s">
        <v>87</v>
      </c>
      <c r="BK775" s="193">
        <f>ROUND(I775*H775,0)</f>
        <v>0</v>
      </c>
      <c r="BL775" s="18" t="s">
        <v>355</v>
      </c>
      <c r="BM775" s="192" t="s">
        <v>1098</v>
      </c>
    </row>
    <row r="776" s="13" customFormat="1">
      <c r="A776" s="13"/>
      <c r="B776" s="194"/>
      <c r="C776" s="13"/>
      <c r="D776" s="195" t="s">
        <v>255</v>
      </c>
      <c r="E776" s="196" t="s">
        <v>1</v>
      </c>
      <c r="F776" s="197" t="s">
        <v>1099</v>
      </c>
      <c r="G776" s="13"/>
      <c r="H776" s="198">
        <v>15.300000000000001</v>
      </c>
      <c r="I776" s="199"/>
      <c r="J776" s="13"/>
      <c r="K776" s="13"/>
      <c r="L776" s="194"/>
      <c r="M776" s="200"/>
      <c r="N776" s="201"/>
      <c r="O776" s="201"/>
      <c r="P776" s="201"/>
      <c r="Q776" s="201"/>
      <c r="R776" s="201"/>
      <c r="S776" s="201"/>
      <c r="T776" s="20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196" t="s">
        <v>255</v>
      </c>
      <c r="AU776" s="196" t="s">
        <v>87</v>
      </c>
      <c r="AV776" s="13" t="s">
        <v>87</v>
      </c>
      <c r="AW776" s="13" t="s">
        <v>33</v>
      </c>
      <c r="AX776" s="13" t="s">
        <v>77</v>
      </c>
      <c r="AY776" s="196" t="s">
        <v>245</v>
      </c>
    </row>
    <row r="777" s="13" customFormat="1">
      <c r="A777" s="13"/>
      <c r="B777" s="194"/>
      <c r="C777" s="13"/>
      <c r="D777" s="195" t="s">
        <v>255</v>
      </c>
      <c r="E777" s="196" t="s">
        <v>1</v>
      </c>
      <c r="F777" s="197" t="s">
        <v>1100</v>
      </c>
      <c r="G777" s="13"/>
      <c r="H777" s="198">
        <v>19.199999999999999</v>
      </c>
      <c r="I777" s="199"/>
      <c r="J777" s="13"/>
      <c r="K777" s="13"/>
      <c r="L777" s="194"/>
      <c r="M777" s="200"/>
      <c r="N777" s="201"/>
      <c r="O777" s="201"/>
      <c r="P777" s="201"/>
      <c r="Q777" s="201"/>
      <c r="R777" s="201"/>
      <c r="S777" s="201"/>
      <c r="T777" s="20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196" t="s">
        <v>255</v>
      </c>
      <c r="AU777" s="196" t="s">
        <v>87</v>
      </c>
      <c r="AV777" s="13" t="s">
        <v>87</v>
      </c>
      <c r="AW777" s="13" t="s">
        <v>33</v>
      </c>
      <c r="AX777" s="13" t="s">
        <v>77</v>
      </c>
      <c r="AY777" s="196" t="s">
        <v>245</v>
      </c>
    </row>
    <row r="778" s="14" customFormat="1">
      <c r="A778" s="14"/>
      <c r="B778" s="203"/>
      <c r="C778" s="14"/>
      <c r="D778" s="195" t="s">
        <v>255</v>
      </c>
      <c r="E778" s="204" t="s">
        <v>168</v>
      </c>
      <c r="F778" s="205" t="s">
        <v>260</v>
      </c>
      <c r="G778" s="14"/>
      <c r="H778" s="206">
        <v>34.5</v>
      </c>
      <c r="I778" s="207"/>
      <c r="J778" s="14"/>
      <c r="K778" s="14"/>
      <c r="L778" s="203"/>
      <c r="M778" s="208"/>
      <c r="N778" s="209"/>
      <c r="O778" s="209"/>
      <c r="P778" s="209"/>
      <c r="Q778" s="209"/>
      <c r="R778" s="209"/>
      <c r="S778" s="209"/>
      <c r="T778" s="21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04" t="s">
        <v>255</v>
      </c>
      <c r="AU778" s="204" t="s">
        <v>87</v>
      </c>
      <c r="AV778" s="14" t="s">
        <v>246</v>
      </c>
      <c r="AW778" s="14" t="s">
        <v>33</v>
      </c>
      <c r="AX778" s="14" t="s">
        <v>8</v>
      </c>
      <c r="AY778" s="204" t="s">
        <v>245</v>
      </c>
    </row>
    <row r="779" s="2" customFormat="1" ht="14.4" customHeight="1">
      <c r="A779" s="37"/>
      <c r="B779" s="180"/>
      <c r="C779" s="181" t="s">
        <v>1101</v>
      </c>
      <c r="D779" s="181" t="s">
        <v>248</v>
      </c>
      <c r="E779" s="182" t="s">
        <v>1102</v>
      </c>
      <c r="F779" s="183" t="s">
        <v>1103</v>
      </c>
      <c r="G779" s="184" t="s">
        <v>263</v>
      </c>
      <c r="H779" s="185">
        <v>76.5</v>
      </c>
      <c r="I779" s="186"/>
      <c r="J779" s="187">
        <f>ROUND(I779*H779,0)</f>
        <v>0</v>
      </c>
      <c r="K779" s="183" t="s">
        <v>252</v>
      </c>
      <c r="L779" s="38"/>
      <c r="M779" s="188" t="s">
        <v>1</v>
      </c>
      <c r="N779" s="189" t="s">
        <v>43</v>
      </c>
      <c r="O779" s="76"/>
      <c r="P779" s="190">
        <f>O779*H779</f>
        <v>0</v>
      </c>
      <c r="Q779" s="190">
        <v>0.00010000000000000001</v>
      </c>
      <c r="R779" s="190">
        <f>Q779*H779</f>
        <v>0.0076500000000000005</v>
      </c>
      <c r="S779" s="190">
        <v>0</v>
      </c>
      <c r="T779" s="191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192" t="s">
        <v>355</v>
      </c>
      <c r="AT779" s="192" t="s">
        <v>248</v>
      </c>
      <c r="AU779" s="192" t="s">
        <v>87</v>
      </c>
      <c r="AY779" s="18" t="s">
        <v>245</v>
      </c>
      <c r="BE779" s="193">
        <f>IF(N779="základní",J779,0)</f>
        <v>0</v>
      </c>
      <c r="BF779" s="193">
        <f>IF(N779="snížená",J779,0)</f>
        <v>0</v>
      </c>
      <c r="BG779" s="193">
        <f>IF(N779="zákl. přenesená",J779,0)</f>
        <v>0</v>
      </c>
      <c r="BH779" s="193">
        <f>IF(N779="sníž. přenesená",J779,0)</f>
        <v>0</v>
      </c>
      <c r="BI779" s="193">
        <f>IF(N779="nulová",J779,0)</f>
        <v>0</v>
      </c>
      <c r="BJ779" s="18" t="s">
        <v>87</v>
      </c>
      <c r="BK779" s="193">
        <f>ROUND(I779*H779,0)</f>
        <v>0</v>
      </c>
      <c r="BL779" s="18" t="s">
        <v>355</v>
      </c>
      <c r="BM779" s="192" t="s">
        <v>1104</v>
      </c>
    </row>
    <row r="780" s="13" customFormat="1">
      <c r="A780" s="13"/>
      <c r="B780" s="194"/>
      <c r="C780" s="13"/>
      <c r="D780" s="195" t="s">
        <v>255</v>
      </c>
      <c r="E780" s="196" t="s">
        <v>1</v>
      </c>
      <c r="F780" s="197" t="s">
        <v>168</v>
      </c>
      <c r="G780" s="13"/>
      <c r="H780" s="198">
        <v>34.5</v>
      </c>
      <c r="I780" s="199"/>
      <c r="J780" s="13"/>
      <c r="K780" s="13"/>
      <c r="L780" s="194"/>
      <c r="M780" s="200"/>
      <c r="N780" s="201"/>
      <c r="O780" s="201"/>
      <c r="P780" s="201"/>
      <c r="Q780" s="201"/>
      <c r="R780" s="201"/>
      <c r="S780" s="201"/>
      <c r="T780" s="20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96" t="s">
        <v>255</v>
      </c>
      <c r="AU780" s="196" t="s">
        <v>87</v>
      </c>
      <c r="AV780" s="13" t="s">
        <v>87</v>
      </c>
      <c r="AW780" s="13" t="s">
        <v>33</v>
      </c>
      <c r="AX780" s="13" t="s">
        <v>77</v>
      </c>
      <c r="AY780" s="196" t="s">
        <v>245</v>
      </c>
    </row>
    <row r="781" s="13" customFormat="1">
      <c r="A781" s="13"/>
      <c r="B781" s="194"/>
      <c r="C781" s="13"/>
      <c r="D781" s="195" t="s">
        <v>255</v>
      </c>
      <c r="E781" s="196" t="s">
        <v>1</v>
      </c>
      <c r="F781" s="197" t="s">
        <v>1105</v>
      </c>
      <c r="G781" s="13"/>
      <c r="H781" s="198">
        <v>16.800000000000001</v>
      </c>
      <c r="I781" s="199"/>
      <c r="J781" s="13"/>
      <c r="K781" s="13"/>
      <c r="L781" s="194"/>
      <c r="M781" s="200"/>
      <c r="N781" s="201"/>
      <c r="O781" s="201"/>
      <c r="P781" s="201"/>
      <c r="Q781" s="201"/>
      <c r="R781" s="201"/>
      <c r="S781" s="201"/>
      <c r="T781" s="202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196" t="s">
        <v>255</v>
      </c>
      <c r="AU781" s="196" t="s">
        <v>87</v>
      </c>
      <c r="AV781" s="13" t="s">
        <v>87</v>
      </c>
      <c r="AW781" s="13" t="s">
        <v>33</v>
      </c>
      <c r="AX781" s="13" t="s">
        <v>77</v>
      </c>
      <c r="AY781" s="196" t="s">
        <v>245</v>
      </c>
    </row>
    <row r="782" s="13" customFormat="1">
      <c r="A782" s="13"/>
      <c r="B782" s="194"/>
      <c r="C782" s="13"/>
      <c r="D782" s="195" t="s">
        <v>255</v>
      </c>
      <c r="E782" s="196" t="s">
        <v>1</v>
      </c>
      <c r="F782" s="197" t="s">
        <v>1106</v>
      </c>
      <c r="G782" s="13"/>
      <c r="H782" s="198">
        <v>25.199999999999999</v>
      </c>
      <c r="I782" s="199"/>
      <c r="J782" s="13"/>
      <c r="K782" s="13"/>
      <c r="L782" s="194"/>
      <c r="M782" s="200"/>
      <c r="N782" s="201"/>
      <c r="O782" s="201"/>
      <c r="P782" s="201"/>
      <c r="Q782" s="201"/>
      <c r="R782" s="201"/>
      <c r="S782" s="201"/>
      <c r="T782" s="20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196" t="s">
        <v>255</v>
      </c>
      <c r="AU782" s="196" t="s">
        <v>87</v>
      </c>
      <c r="AV782" s="13" t="s">
        <v>87</v>
      </c>
      <c r="AW782" s="13" t="s">
        <v>33</v>
      </c>
      <c r="AX782" s="13" t="s">
        <v>77</v>
      </c>
      <c r="AY782" s="196" t="s">
        <v>245</v>
      </c>
    </row>
    <row r="783" s="14" customFormat="1">
      <c r="A783" s="14"/>
      <c r="B783" s="203"/>
      <c r="C783" s="14"/>
      <c r="D783" s="195" t="s">
        <v>255</v>
      </c>
      <c r="E783" s="204" t="s">
        <v>1</v>
      </c>
      <c r="F783" s="205" t="s">
        <v>260</v>
      </c>
      <c r="G783" s="14"/>
      <c r="H783" s="206">
        <v>76.5</v>
      </c>
      <c r="I783" s="207"/>
      <c r="J783" s="14"/>
      <c r="K783" s="14"/>
      <c r="L783" s="203"/>
      <c r="M783" s="208"/>
      <c r="N783" s="209"/>
      <c r="O783" s="209"/>
      <c r="P783" s="209"/>
      <c r="Q783" s="209"/>
      <c r="R783" s="209"/>
      <c r="S783" s="209"/>
      <c r="T783" s="210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04" t="s">
        <v>255</v>
      </c>
      <c r="AU783" s="204" t="s">
        <v>87</v>
      </c>
      <c r="AV783" s="14" t="s">
        <v>246</v>
      </c>
      <c r="AW783" s="14" t="s">
        <v>33</v>
      </c>
      <c r="AX783" s="14" t="s">
        <v>8</v>
      </c>
      <c r="AY783" s="204" t="s">
        <v>245</v>
      </c>
    </row>
    <row r="784" s="2" customFormat="1" ht="24.15" customHeight="1">
      <c r="A784" s="37"/>
      <c r="B784" s="180"/>
      <c r="C784" s="181" t="s">
        <v>1107</v>
      </c>
      <c r="D784" s="181" t="s">
        <v>248</v>
      </c>
      <c r="E784" s="182" t="s">
        <v>1108</v>
      </c>
      <c r="F784" s="183" t="s">
        <v>1109</v>
      </c>
      <c r="G784" s="184" t="s">
        <v>263</v>
      </c>
      <c r="H784" s="185">
        <v>2.1000000000000001</v>
      </c>
      <c r="I784" s="186"/>
      <c r="J784" s="187">
        <f>ROUND(I784*H784,0)</f>
        <v>0</v>
      </c>
      <c r="K784" s="183" t="s">
        <v>252</v>
      </c>
      <c r="L784" s="38"/>
      <c r="M784" s="188" t="s">
        <v>1</v>
      </c>
      <c r="N784" s="189" t="s">
        <v>43</v>
      </c>
      <c r="O784" s="76"/>
      <c r="P784" s="190">
        <f>O784*H784</f>
        <v>0</v>
      </c>
      <c r="Q784" s="190">
        <v>0</v>
      </c>
      <c r="R784" s="190">
        <f>Q784*H784</f>
        <v>0</v>
      </c>
      <c r="S784" s="190">
        <v>0.017250000000000001</v>
      </c>
      <c r="T784" s="191">
        <f>S784*H784</f>
        <v>0.036225000000000007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192" t="s">
        <v>355</v>
      </c>
      <c r="AT784" s="192" t="s">
        <v>248</v>
      </c>
      <c r="AU784" s="192" t="s">
        <v>87</v>
      </c>
      <c r="AY784" s="18" t="s">
        <v>245</v>
      </c>
      <c r="BE784" s="193">
        <f>IF(N784="základní",J784,0)</f>
        <v>0</v>
      </c>
      <c r="BF784" s="193">
        <f>IF(N784="snížená",J784,0)</f>
        <v>0</v>
      </c>
      <c r="BG784" s="193">
        <f>IF(N784="zákl. přenesená",J784,0)</f>
        <v>0</v>
      </c>
      <c r="BH784" s="193">
        <f>IF(N784="sníž. přenesená",J784,0)</f>
        <v>0</v>
      </c>
      <c r="BI784" s="193">
        <f>IF(N784="nulová",J784,0)</f>
        <v>0</v>
      </c>
      <c r="BJ784" s="18" t="s">
        <v>87</v>
      </c>
      <c r="BK784" s="193">
        <f>ROUND(I784*H784,0)</f>
        <v>0</v>
      </c>
      <c r="BL784" s="18" t="s">
        <v>355</v>
      </c>
      <c r="BM784" s="192" t="s">
        <v>1110</v>
      </c>
    </row>
    <row r="785" s="13" customFormat="1">
      <c r="A785" s="13"/>
      <c r="B785" s="194"/>
      <c r="C785" s="13"/>
      <c r="D785" s="195" t="s">
        <v>255</v>
      </c>
      <c r="E785" s="196" t="s">
        <v>1</v>
      </c>
      <c r="F785" s="197" t="s">
        <v>1111</v>
      </c>
      <c r="G785" s="13"/>
      <c r="H785" s="198">
        <v>2.1000000000000001</v>
      </c>
      <c r="I785" s="199"/>
      <c r="J785" s="13"/>
      <c r="K785" s="13"/>
      <c r="L785" s="194"/>
      <c r="M785" s="200"/>
      <c r="N785" s="201"/>
      <c r="O785" s="201"/>
      <c r="P785" s="201"/>
      <c r="Q785" s="201"/>
      <c r="R785" s="201"/>
      <c r="S785" s="201"/>
      <c r="T785" s="202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196" t="s">
        <v>255</v>
      </c>
      <c r="AU785" s="196" t="s">
        <v>87</v>
      </c>
      <c r="AV785" s="13" t="s">
        <v>87</v>
      </c>
      <c r="AW785" s="13" t="s">
        <v>33</v>
      </c>
      <c r="AX785" s="13" t="s">
        <v>8</v>
      </c>
      <c r="AY785" s="196" t="s">
        <v>245</v>
      </c>
    </row>
    <row r="786" s="2" customFormat="1" ht="24.15" customHeight="1">
      <c r="A786" s="37"/>
      <c r="B786" s="180"/>
      <c r="C786" s="181" t="s">
        <v>1112</v>
      </c>
      <c r="D786" s="181" t="s">
        <v>248</v>
      </c>
      <c r="E786" s="182" t="s">
        <v>1113</v>
      </c>
      <c r="F786" s="183" t="s">
        <v>1114</v>
      </c>
      <c r="G786" s="184" t="s">
        <v>263</v>
      </c>
      <c r="H786" s="185">
        <v>90</v>
      </c>
      <c r="I786" s="186"/>
      <c r="J786" s="187">
        <f>ROUND(I786*H786,0)</f>
        <v>0</v>
      </c>
      <c r="K786" s="183" t="s">
        <v>252</v>
      </c>
      <c r="L786" s="38"/>
      <c r="M786" s="188" t="s">
        <v>1</v>
      </c>
      <c r="N786" s="189" t="s">
        <v>43</v>
      </c>
      <c r="O786" s="76"/>
      <c r="P786" s="190">
        <f>O786*H786</f>
        <v>0</v>
      </c>
      <c r="Q786" s="190">
        <v>0.01691382</v>
      </c>
      <c r="R786" s="190">
        <f>Q786*H786</f>
        <v>1.5222438</v>
      </c>
      <c r="S786" s="190">
        <v>0</v>
      </c>
      <c r="T786" s="191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192" t="s">
        <v>355</v>
      </c>
      <c r="AT786" s="192" t="s">
        <v>248</v>
      </c>
      <c r="AU786" s="192" t="s">
        <v>87</v>
      </c>
      <c r="AY786" s="18" t="s">
        <v>245</v>
      </c>
      <c r="BE786" s="193">
        <f>IF(N786="základní",J786,0)</f>
        <v>0</v>
      </c>
      <c r="BF786" s="193">
        <f>IF(N786="snížená",J786,0)</f>
        <v>0</v>
      </c>
      <c r="BG786" s="193">
        <f>IF(N786="zákl. přenesená",J786,0)</f>
        <v>0</v>
      </c>
      <c r="BH786" s="193">
        <f>IF(N786="sníž. přenesená",J786,0)</f>
        <v>0</v>
      </c>
      <c r="BI786" s="193">
        <f>IF(N786="nulová",J786,0)</f>
        <v>0</v>
      </c>
      <c r="BJ786" s="18" t="s">
        <v>87</v>
      </c>
      <c r="BK786" s="193">
        <f>ROUND(I786*H786,0)</f>
        <v>0</v>
      </c>
      <c r="BL786" s="18" t="s">
        <v>355</v>
      </c>
      <c r="BM786" s="192" t="s">
        <v>1115</v>
      </c>
    </row>
    <row r="787" s="13" customFormat="1">
      <c r="A787" s="13"/>
      <c r="B787" s="194"/>
      <c r="C787" s="13"/>
      <c r="D787" s="195" t="s">
        <v>255</v>
      </c>
      <c r="E787" s="196" t="s">
        <v>1</v>
      </c>
      <c r="F787" s="197" t="s">
        <v>346</v>
      </c>
      <c r="G787" s="13"/>
      <c r="H787" s="198">
        <v>41</v>
      </c>
      <c r="I787" s="199"/>
      <c r="J787" s="13"/>
      <c r="K787" s="13"/>
      <c r="L787" s="194"/>
      <c r="M787" s="200"/>
      <c r="N787" s="201"/>
      <c r="O787" s="201"/>
      <c r="P787" s="201"/>
      <c r="Q787" s="201"/>
      <c r="R787" s="201"/>
      <c r="S787" s="201"/>
      <c r="T787" s="20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196" t="s">
        <v>255</v>
      </c>
      <c r="AU787" s="196" t="s">
        <v>87</v>
      </c>
      <c r="AV787" s="13" t="s">
        <v>87</v>
      </c>
      <c r="AW787" s="13" t="s">
        <v>33</v>
      </c>
      <c r="AX787" s="13" t="s">
        <v>77</v>
      </c>
      <c r="AY787" s="196" t="s">
        <v>245</v>
      </c>
    </row>
    <row r="788" s="13" customFormat="1">
      <c r="A788" s="13"/>
      <c r="B788" s="194"/>
      <c r="C788" s="13"/>
      <c r="D788" s="195" t="s">
        <v>255</v>
      </c>
      <c r="E788" s="196" t="s">
        <v>1</v>
      </c>
      <c r="F788" s="197" t="s">
        <v>347</v>
      </c>
      <c r="G788" s="13"/>
      <c r="H788" s="198">
        <v>19</v>
      </c>
      <c r="I788" s="199"/>
      <c r="J788" s="13"/>
      <c r="K788" s="13"/>
      <c r="L788" s="194"/>
      <c r="M788" s="200"/>
      <c r="N788" s="201"/>
      <c r="O788" s="201"/>
      <c r="P788" s="201"/>
      <c r="Q788" s="201"/>
      <c r="R788" s="201"/>
      <c r="S788" s="201"/>
      <c r="T788" s="20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196" t="s">
        <v>255</v>
      </c>
      <c r="AU788" s="196" t="s">
        <v>87</v>
      </c>
      <c r="AV788" s="13" t="s">
        <v>87</v>
      </c>
      <c r="AW788" s="13" t="s">
        <v>33</v>
      </c>
      <c r="AX788" s="13" t="s">
        <v>77</v>
      </c>
      <c r="AY788" s="196" t="s">
        <v>245</v>
      </c>
    </row>
    <row r="789" s="13" customFormat="1">
      <c r="A789" s="13"/>
      <c r="B789" s="194"/>
      <c r="C789" s="13"/>
      <c r="D789" s="195" t="s">
        <v>255</v>
      </c>
      <c r="E789" s="196" t="s">
        <v>1</v>
      </c>
      <c r="F789" s="197" t="s">
        <v>348</v>
      </c>
      <c r="G789" s="13"/>
      <c r="H789" s="198">
        <v>30</v>
      </c>
      <c r="I789" s="199"/>
      <c r="J789" s="13"/>
      <c r="K789" s="13"/>
      <c r="L789" s="194"/>
      <c r="M789" s="200"/>
      <c r="N789" s="201"/>
      <c r="O789" s="201"/>
      <c r="P789" s="201"/>
      <c r="Q789" s="201"/>
      <c r="R789" s="201"/>
      <c r="S789" s="201"/>
      <c r="T789" s="20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196" t="s">
        <v>255</v>
      </c>
      <c r="AU789" s="196" t="s">
        <v>87</v>
      </c>
      <c r="AV789" s="13" t="s">
        <v>87</v>
      </c>
      <c r="AW789" s="13" t="s">
        <v>33</v>
      </c>
      <c r="AX789" s="13" t="s">
        <v>77</v>
      </c>
      <c r="AY789" s="196" t="s">
        <v>245</v>
      </c>
    </row>
    <row r="790" s="14" customFormat="1">
      <c r="A790" s="14"/>
      <c r="B790" s="203"/>
      <c r="C790" s="14"/>
      <c r="D790" s="195" t="s">
        <v>255</v>
      </c>
      <c r="E790" s="204" t="s">
        <v>171</v>
      </c>
      <c r="F790" s="205" t="s">
        <v>260</v>
      </c>
      <c r="G790" s="14"/>
      <c r="H790" s="206">
        <v>90</v>
      </c>
      <c r="I790" s="207"/>
      <c r="J790" s="14"/>
      <c r="K790" s="14"/>
      <c r="L790" s="203"/>
      <c r="M790" s="208"/>
      <c r="N790" s="209"/>
      <c r="O790" s="209"/>
      <c r="P790" s="209"/>
      <c r="Q790" s="209"/>
      <c r="R790" s="209"/>
      <c r="S790" s="209"/>
      <c r="T790" s="210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04" t="s">
        <v>255</v>
      </c>
      <c r="AU790" s="204" t="s">
        <v>87</v>
      </c>
      <c r="AV790" s="14" t="s">
        <v>246</v>
      </c>
      <c r="AW790" s="14" t="s">
        <v>33</v>
      </c>
      <c r="AX790" s="14" t="s">
        <v>8</v>
      </c>
      <c r="AY790" s="204" t="s">
        <v>245</v>
      </c>
    </row>
    <row r="791" s="2" customFormat="1" ht="24.15" customHeight="1">
      <c r="A791" s="37"/>
      <c r="B791" s="180"/>
      <c r="C791" s="181" t="s">
        <v>1116</v>
      </c>
      <c r="D791" s="181" t="s">
        <v>248</v>
      </c>
      <c r="E791" s="182" t="s">
        <v>1117</v>
      </c>
      <c r="F791" s="183" t="s">
        <v>1118</v>
      </c>
      <c r="G791" s="184" t="s">
        <v>263</v>
      </c>
      <c r="H791" s="185">
        <v>73.844999999999999</v>
      </c>
      <c r="I791" s="186"/>
      <c r="J791" s="187">
        <f>ROUND(I791*H791,0)</f>
        <v>0</v>
      </c>
      <c r="K791" s="183" t="s">
        <v>252</v>
      </c>
      <c r="L791" s="38"/>
      <c r="M791" s="188" t="s">
        <v>1</v>
      </c>
      <c r="N791" s="189" t="s">
        <v>43</v>
      </c>
      <c r="O791" s="76"/>
      <c r="P791" s="190">
        <f>O791*H791</f>
        <v>0</v>
      </c>
      <c r="Q791" s="190">
        <v>0.012588719999999999</v>
      </c>
      <c r="R791" s="190">
        <f>Q791*H791</f>
        <v>0.92961402839999996</v>
      </c>
      <c r="S791" s="190">
        <v>0</v>
      </c>
      <c r="T791" s="191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192" t="s">
        <v>355</v>
      </c>
      <c r="AT791" s="192" t="s">
        <v>248</v>
      </c>
      <c r="AU791" s="192" t="s">
        <v>87</v>
      </c>
      <c r="AY791" s="18" t="s">
        <v>245</v>
      </c>
      <c r="BE791" s="193">
        <f>IF(N791="základní",J791,0)</f>
        <v>0</v>
      </c>
      <c r="BF791" s="193">
        <f>IF(N791="snížená",J791,0)</f>
        <v>0</v>
      </c>
      <c r="BG791" s="193">
        <f>IF(N791="zákl. přenesená",J791,0)</f>
        <v>0</v>
      </c>
      <c r="BH791" s="193">
        <f>IF(N791="sníž. přenesená",J791,0)</f>
        <v>0</v>
      </c>
      <c r="BI791" s="193">
        <f>IF(N791="nulová",J791,0)</f>
        <v>0</v>
      </c>
      <c r="BJ791" s="18" t="s">
        <v>87</v>
      </c>
      <c r="BK791" s="193">
        <f>ROUND(I791*H791,0)</f>
        <v>0</v>
      </c>
      <c r="BL791" s="18" t="s">
        <v>355</v>
      </c>
      <c r="BM791" s="192" t="s">
        <v>1119</v>
      </c>
    </row>
    <row r="792" s="13" customFormat="1">
      <c r="A792" s="13"/>
      <c r="B792" s="194"/>
      <c r="C792" s="13"/>
      <c r="D792" s="195" t="s">
        <v>255</v>
      </c>
      <c r="E792" s="196" t="s">
        <v>1</v>
      </c>
      <c r="F792" s="197" t="s">
        <v>1120</v>
      </c>
      <c r="G792" s="13"/>
      <c r="H792" s="198">
        <v>4.3179999999999996</v>
      </c>
      <c r="I792" s="199"/>
      <c r="J792" s="13"/>
      <c r="K792" s="13"/>
      <c r="L792" s="194"/>
      <c r="M792" s="200"/>
      <c r="N792" s="201"/>
      <c r="O792" s="201"/>
      <c r="P792" s="201"/>
      <c r="Q792" s="201"/>
      <c r="R792" s="201"/>
      <c r="S792" s="201"/>
      <c r="T792" s="20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196" t="s">
        <v>255</v>
      </c>
      <c r="AU792" s="196" t="s">
        <v>87</v>
      </c>
      <c r="AV792" s="13" t="s">
        <v>87</v>
      </c>
      <c r="AW792" s="13" t="s">
        <v>33</v>
      </c>
      <c r="AX792" s="13" t="s">
        <v>77</v>
      </c>
      <c r="AY792" s="196" t="s">
        <v>245</v>
      </c>
    </row>
    <row r="793" s="13" customFormat="1">
      <c r="A793" s="13"/>
      <c r="B793" s="194"/>
      <c r="C793" s="13"/>
      <c r="D793" s="195" t="s">
        <v>255</v>
      </c>
      <c r="E793" s="196" t="s">
        <v>1</v>
      </c>
      <c r="F793" s="197" t="s">
        <v>1121</v>
      </c>
      <c r="G793" s="13"/>
      <c r="H793" s="198">
        <v>3.0419999999999998</v>
      </c>
      <c r="I793" s="199"/>
      <c r="J793" s="13"/>
      <c r="K793" s="13"/>
      <c r="L793" s="194"/>
      <c r="M793" s="200"/>
      <c r="N793" s="201"/>
      <c r="O793" s="201"/>
      <c r="P793" s="201"/>
      <c r="Q793" s="201"/>
      <c r="R793" s="201"/>
      <c r="S793" s="201"/>
      <c r="T793" s="20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196" t="s">
        <v>255</v>
      </c>
      <c r="AU793" s="196" t="s">
        <v>87</v>
      </c>
      <c r="AV793" s="13" t="s">
        <v>87</v>
      </c>
      <c r="AW793" s="13" t="s">
        <v>33</v>
      </c>
      <c r="AX793" s="13" t="s">
        <v>77</v>
      </c>
      <c r="AY793" s="196" t="s">
        <v>245</v>
      </c>
    </row>
    <row r="794" s="13" customFormat="1">
      <c r="A794" s="13"/>
      <c r="B794" s="194"/>
      <c r="C794" s="13"/>
      <c r="D794" s="195" t="s">
        <v>255</v>
      </c>
      <c r="E794" s="196" t="s">
        <v>1</v>
      </c>
      <c r="F794" s="197" t="s">
        <v>1122</v>
      </c>
      <c r="G794" s="13"/>
      <c r="H794" s="198">
        <v>5.75</v>
      </c>
      <c r="I794" s="199"/>
      <c r="J794" s="13"/>
      <c r="K794" s="13"/>
      <c r="L794" s="194"/>
      <c r="M794" s="200"/>
      <c r="N794" s="201"/>
      <c r="O794" s="201"/>
      <c r="P794" s="201"/>
      <c r="Q794" s="201"/>
      <c r="R794" s="201"/>
      <c r="S794" s="201"/>
      <c r="T794" s="20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196" t="s">
        <v>255</v>
      </c>
      <c r="AU794" s="196" t="s">
        <v>87</v>
      </c>
      <c r="AV794" s="13" t="s">
        <v>87</v>
      </c>
      <c r="AW794" s="13" t="s">
        <v>33</v>
      </c>
      <c r="AX794" s="13" t="s">
        <v>77</v>
      </c>
      <c r="AY794" s="196" t="s">
        <v>245</v>
      </c>
    </row>
    <row r="795" s="13" customFormat="1">
      <c r="A795" s="13"/>
      <c r="B795" s="194"/>
      <c r="C795" s="13"/>
      <c r="D795" s="195" t="s">
        <v>255</v>
      </c>
      <c r="E795" s="196" t="s">
        <v>1</v>
      </c>
      <c r="F795" s="197" t="s">
        <v>1123</v>
      </c>
      <c r="G795" s="13"/>
      <c r="H795" s="198">
        <v>3.302</v>
      </c>
      <c r="I795" s="199"/>
      <c r="J795" s="13"/>
      <c r="K795" s="13"/>
      <c r="L795" s="194"/>
      <c r="M795" s="200"/>
      <c r="N795" s="201"/>
      <c r="O795" s="201"/>
      <c r="P795" s="201"/>
      <c r="Q795" s="201"/>
      <c r="R795" s="201"/>
      <c r="S795" s="201"/>
      <c r="T795" s="202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196" t="s">
        <v>255</v>
      </c>
      <c r="AU795" s="196" t="s">
        <v>87</v>
      </c>
      <c r="AV795" s="13" t="s">
        <v>87</v>
      </c>
      <c r="AW795" s="13" t="s">
        <v>33</v>
      </c>
      <c r="AX795" s="13" t="s">
        <v>77</v>
      </c>
      <c r="AY795" s="196" t="s">
        <v>245</v>
      </c>
    </row>
    <row r="796" s="13" customFormat="1">
      <c r="A796" s="13"/>
      <c r="B796" s="194"/>
      <c r="C796" s="13"/>
      <c r="D796" s="195" t="s">
        <v>255</v>
      </c>
      <c r="E796" s="196" t="s">
        <v>1</v>
      </c>
      <c r="F796" s="197" t="s">
        <v>1124</v>
      </c>
      <c r="G796" s="13"/>
      <c r="H796" s="198">
        <v>4.4779999999999998</v>
      </c>
      <c r="I796" s="199"/>
      <c r="J796" s="13"/>
      <c r="K796" s="13"/>
      <c r="L796" s="194"/>
      <c r="M796" s="200"/>
      <c r="N796" s="201"/>
      <c r="O796" s="201"/>
      <c r="P796" s="201"/>
      <c r="Q796" s="201"/>
      <c r="R796" s="201"/>
      <c r="S796" s="201"/>
      <c r="T796" s="20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196" t="s">
        <v>255</v>
      </c>
      <c r="AU796" s="196" t="s">
        <v>87</v>
      </c>
      <c r="AV796" s="13" t="s">
        <v>87</v>
      </c>
      <c r="AW796" s="13" t="s">
        <v>33</v>
      </c>
      <c r="AX796" s="13" t="s">
        <v>77</v>
      </c>
      <c r="AY796" s="196" t="s">
        <v>245</v>
      </c>
    </row>
    <row r="797" s="13" customFormat="1">
      <c r="A797" s="13"/>
      <c r="B797" s="194"/>
      <c r="C797" s="13"/>
      <c r="D797" s="195" t="s">
        <v>255</v>
      </c>
      <c r="E797" s="196" t="s">
        <v>1</v>
      </c>
      <c r="F797" s="197" t="s">
        <v>1125</v>
      </c>
      <c r="G797" s="13"/>
      <c r="H797" s="198">
        <v>25.253</v>
      </c>
      <c r="I797" s="199"/>
      <c r="J797" s="13"/>
      <c r="K797" s="13"/>
      <c r="L797" s="194"/>
      <c r="M797" s="200"/>
      <c r="N797" s="201"/>
      <c r="O797" s="201"/>
      <c r="P797" s="201"/>
      <c r="Q797" s="201"/>
      <c r="R797" s="201"/>
      <c r="S797" s="201"/>
      <c r="T797" s="202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196" t="s">
        <v>255</v>
      </c>
      <c r="AU797" s="196" t="s">
        <v>87</v>
      </c>
      <c r="AV797" s="13" t="s">
        <v>87</v>
      </c>
      <c r="AW797" s="13" t="s">
        <v>33</v>
      </c>
      <c r="AX797" s="13" t="s">
        <v>77</v>
      </c>
      <c r="AY797" s="196" t="s">
        <v>245</v>
      </c>
    </row>
    <row r="798" s="13" customFormat="1">
      <c r="A798" s="13"/>
      <c r="B798" s="194"/>
      <c r="C798" s="13"/>
      <c r="D798" s="195" t="s">
        <v>255</v>
      </c>
      <c r="E798" s="196" t="s">
        <v>1</v>
      </c>
      <c r="F798" s="197" t="s">
        <v>1126</v>
      </c>
      <c r="G798" s="13"/>
      <c r="H798" s="198">
        <v>3.7450000000000001</v>
      </c>
      <c r="I798" s="199"/>
      <c r="J798" s="13"/>
      <c r="K798" s="13"/>
      <c r="L798" s="194"/>
      <c r="M798" s="200"/>
      <c r="N798" s="201"/>
      <c r="O798" s="201"/>
      <c r="P798" s="201"/>
      <c r="Q798" s="201"/>
      <c r="R798" s="201"/>
      <c r="S798" s="201"/>
      <c r="T798" s="20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196" t="s">
        <v>255</v>
      </c>
      <c r="AU798" s="196" t="s">
        <v>87</v>
      </c>
      <c r="AV798" s="13" t="s">
        <v>87</v>
      </c>
      <c r="AW798" s="13" t="s">
        <v>33</v>
      </c>
      <c r="AX798" s="13" t="s">
        <v>77</v>
      </c>
      <c r="AY798" s="196" t="s">
        <v>245</v>
      </c>
    </row>
    <row r="799" s="13" customFormat="1">
      <c r="A799" s="13"/>
      <c r="B799" s="194"/>
      <c r="C799" s="13"/>
      <c r="D799" s="195" t="s">
        <v>255</v>
      </c>
      <c r="E799" s="196" t="s">
        <v>1</v>
      </c>
      <c r="F799" s="197" t="s">
        <v>1127</v>
      </c>
      <c r="G799" s="13"/>
      <c r="H799" s="198">
        <v>1.988</v>
      </c>
      <c r="I799" s="199"/>
      <c r="J799" s="13"/>
      <c r="K799" s="13"/>
      <c r="L799" s="194"/>
      <c r="M799" s="200"/>
      <c r="N799" s="201"/>
      <c r="O799" s="201"/>
      <c r="P799" s="201"/>
      <c r="Q799" s="201"/>
      <c r="R799" s="201"/>
      <c r="S799" s="201"/>
      <c r="T799" s="20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196" t="s">
        <v>255</v>
      </c>
      <c r="AU799" s="196" t="s">
        <v>87</v>
      </c>
      <c r="AV799" s="13" t="s">
        <v>87</v>
      </c>
      <c r="AW799" s="13" t="s">
        <v>33</v>
      </c>
      <c r="AX799" s="13" t="s">
        <v>77</v>
      </c>
      <c r="AY799" s="196" t="s">
        <v>245</v>
      </c>
    </row>
    <row r="800" s="13" customFormat="1">
      <c r="A800" s="13"/>
      <c r="B800" s="194"/>
      <c r="C800" s="13"/>
      <c r="D800" s="195" t="s">
        <v>255</v>
      </c>
      <c r="E800" s="196" t="s">
        <v>1</v>
      </c>
      <c r="F800" s="197" t="s">
        <v>1128</v>
      </c>
      <c r="G800" s="13"/>
      <c r="H800" s="198">
        <v>3.7970000000000002</v>
      </c>
      <c r="I800" s="199"/>
      <c r="J800" s="13"/>
      <c r="K800" s="13"/>
      <c r="L800" s="194"/>
      <c r="M800" s="200"/>
      <c r="N800" s="201"/>
      <c r="O800" s="201"/>
      <c r="P800" s="201"/>
      <c r="Q800" s="201"/>
      <c r="R800" s="201"/>
      <c r="S800" s="201"/>
      <c r="T800" s="20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196" t="s">
        <v>255</v>
      </c>
      <c r="AU800" s="196" t="s">
        <v>87</v>
      </c>
      <c r="AV800" s="13" t="s">
        <v>87</v>
      </c>
      <c r="AW800" s="13" t="s">
        <v>33</v>
      </c>
      <c r="AX800" s="13" t="s">
        <v>77</v>
      </c>
      <c r="AY800" s="196" t="s">
        <v>245</v>
      </c>
    </row>
    <row r="801" s="13" customFormat="1">
      <c r="A801" s="13"/>
      <c r="B801" s="194"/>
      <c r="C801" s="13"/>
      <c r="D801" s="195" t="s">
        <v>255</v>
      </c>
      <c r="E801" s="196" t="s">
        <v>1</v>
      </c>
      <c r="F801" s="197" t="s">
        <v>1129</v>
      </c>
      <c r="G801" s="13"/>
      <c r="H801" s="198">
        <v>3.7450000000000001</v>
      </c>
      <c r="I801" s="199"/>
      <c r="J801" s="13"/>
      <c r="K801" s="13"/>
      <c r="L801" s="194"/>
      <c r="M801" s="200"/>
      <c r="N801" s="201"/>
      <c r="O801" s="201"/>
      <c r="P801" s="201"/>
      <c r="Q801" s="201"/>
      <c r="R801" s="201"/>
      <c r="S801" s="201"/>
      <c r="T801" s="20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196" t="s">
        <v>255</v>
      </c>
      <c r="AU801" s="196" t="s">
        <v>87</v>
      </c>
      <c r="AV801" s="13" t="s">
        <v>87</v>
      </c>
      <c r="AW801" s="13" t="s">
        <v>33</v>
      </c>
      <c r="AX801" s="13" t="s">
        <v>77</v>
      </c>
      <c r="AY801" s="196" t="s">
        <v>245</v>
      </c>
    </row>
    <row r="802" s="13" customFormat="1">
      <c r="A802" s="13"/>
      <c r="B802" s="194"/>
      <c r="C802" s="13"/>
      <c r="D802" s="195" t="s">
        <v>255</v>
      </c>
      <c r="E802" s="196" t="s">
        <v>1</v>
      </c>
      <c r="F802" s="197" t="s">
        <v>1130</v>
      </c>
      <c r="G802" s="13"/>
      <c r="H802" s="198">
        <v>1.1100000000000001</v>
      </c>
      <c r="I802" s="199"/>
      <c r="J802" s="13"/>
      <c r="K802" s="13"/>
      <c r="L802" s="194"/>
      <c r="M802" s="200"/>
      <c r="N802" s="201"/>
      <c r="O802" s="201"/>
      <c r="P802" s="201"/>
      <c r="Q802" s="201"/>
      <c r="R802" s="201"/>
      <c r="S802" s="201"/>
      <c r="T802" s="202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196" t="s">
        <v>255</v>
      </c>
      <c r="AU802" s="196" t="s">
        <v>87</v>
      </c>
      <c r="AV802" s="13" t="s">
        <v>87</v>
      </c>
      <c r="AW802" s="13" t="s">
        <v>33</v>
      </c>
      <c r="AX802" s="13" t="s">
        <v>77</v>
      </c>
      <c r="AY802" s="196" t="s">
        <v>245</v>
      </c>
    </row>
    <row r="803" s="13" customFormat="1">
      <c r="A803" s="13"/>
      <c r="B803" s="194"/>
      <c r="C803" s="13"/>
      <c r="D803" s="195" t="s">
        <v>255</v>
      </c>
      <c r="E803" s="196" t="s">
        <v>1</v>
      </c>
      <c r="F803" s="197" t="s">
        <v>1131</v>
      </c>
      <c r="G803" s="13"/>
      <c r="H803" s="198">
        <v>3.4969999999999999</v>
      </c>
      <c r="I803" s="199"/>
      <c r="J803" s="13"/>
      <c r="K803" s="13"/>
      <c r="L803" s="194"/>
      <c r="M803" s="200"/>
      <c r="N803" s="201"/>
      <c r="O803" s="201"/>
      <c r="P803" s="201"/>
      <c r="Q803" s="201"/>
      <c r="R803" s="201"/>
      <c r="S803" s="201"/>
      <c r="T803" s="20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196" t="s">
        <v>255</v>
      </c>
      <c r="AU803" s="196" t="s">
        <v>87</v>
      </c>
      <c r="AV803" s="13" t="s">
        <v>87</v>
      </c>
      <c r="AW803" s="13" t="s">
        <v>33</v>
      </c>
      <c r="AX803" s="13" t="s">
        <v>77</v>
      </c>
      <c r="AY803" s="196" t="s">
        <v>245</v>
      </c>
    </row>
    <row r="804" s="13" customFormat="1">
      <c r="A804" s="13"/>
      <c r="B804" s="194"/>
      <c r="C804" s="13"/>
      <c r="D804" s="195" t="s">
        <v>255</v>
      </c>
      <c r="E804" s="196" t="s">
        <v>1</v>
      </c>
      <c r="F804" s="197" t="s">
        <v>1132</v>
      </c>
      <c r="G804" s="13"/>
      <c r="H804" s="198">
        <v>5.5</v>
      </c>
      <c r="I804" s="199"/>
      <c r="J804" s="13"/>
      <c r="K804" s="13"/>
      <c r="L804" s="194"/>
      <c r="M804" s="200"/>
      <c r="N804" s="201"/>
      <c r="O804" s="201"/>
      <c r="P804" s="201"/>
      <c r="Q804" s="201"/>
      <c r="R804" s="201"/>
      <c r="S804" s="201"/>
      <c r="T804" s="202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196" t="s">
        <v>255</v>
      </c>
      <c r="AU804" s="196" t="s">
        <v>87</v>
      </c>
      <c r="AV804" s="13" t="s">
        <v>87</v>
      </c>
      <c r="AW804" s="13" t="s">
        <v>33</v>
      </c>
      <c r="AX804" s="13" t="s">
        <v>77</v>
      </c>
      <c r="AY804" s="196" t="s">
        <v>245</v>
      </c>
    </row>
    <row r="805" s="13" customFormat="1">
      <c r="A805" s="13"/>
      <c r="B805" s="194"/>
      <c r="C805" s="13"/>
      <c r="D805" s="195" t="s">
        <v>255</v>
      </c>
      <c r="E805" s="196" t="s">
        <v>1</v>
      </c>
      <c r="F805" s="197" t="s">
        <v>1133</v>
      </c>
      <c r="G805" s="13"/>
      <c r="H805" s="198">
        <v>4.3200000000000003</v>
      </c>
      <c r="I805" s="199"/>
      <c r="J805" s="13"/>
      <c r="K805" s="13"/>
      <c r="L805" s="194"/>
      <c r="M805" s="200"/>
      <c r="N805" s="201"/>
      <c r="O805" s="201"/>
      <c r="P805" s="201"/>
      <c r="Q805" s="201"/>
      <c r="R805" s="201"/>
      <c r="S805" s="201"/>
      <c r="T805" s="20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196" t="s">
        <v>255</v>
      </c>
      <c r="AU805" s="196" t="s">
        <v>87</v>
      </c>
      <c r="AV805" s="13" t="s">
        <v>87</v>
      </c>
      <c r="AW805" s="13" t="s">
        <v>33</v>
      </c>
      <c r="AX805" s="13" t="s">
        <v>77</v>
      </c>
      <c r="AY805" s="196" t="s">
        <v>245</v>
      </c>
    </row>
    <row r="806" s="14" customFormat="1">
      <c r="A806" s="14"/>
      <c r="B806" s="203"/>
      <c r="C806" s="14"/>
      <c r="D806" s="195" t="s">
        <v>255</v>
      </c>
      <c r="E806" s="204" t="s">
        <v>174</v>
      </c>
      <c r="F806" s="205" t="s">
        <v>260</v>
      </c>
      <c r="G806" s="14"/>
      <c r="H806" s="206">
        <v>73.844999999999999</v>
      </c>
      <c r="I806" s="207"/>
      <c r="J806" s="14"/>
      <c r="K806" s="14"/>
      <c r="L806" s="203"/>
      <c r="M806" s="208"/>
      <c r="N806" s="209"/>
      <c r="O806" s="209"/>
      <c r="P806" s="209"/>
      <c r="Q806" s="209"/>
      <c r="R806" s="209"/>
      <c r="S806" s="209"/>
      <c r="T806" s="210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04" t="s">
        <v>255</v>
      </c>
      <c r="AU806" s="204" t="s">
        <v>87</v>
      </c>
      <c r="AV806" s="14" t="s">
        <v>246</v>
      </c>
      <c r="AW806" s="14" t="s">
        <v>33</v>
      </c>
      <c r="AX806" s="14" t="s">
        <v>8</v>
      </c>
      <c r="AY806" s="204" t="s">
        <v>245</v>
      </c>
    </row>
    <row r="807" s="2" customFormat="1" ht="14.4" customHeight="1">
      <c r="A807" s="37"/>
      <c r="B807" s="180"/>
      <c r="C807" s="181" t="s">
        <v>1134</v>
      </c>
      <c r="D807" s="181" t="s">
        <v>248</v>
      </c>
      <c r="E807" s="182" t="s">
        <v>1135</v>
      </c>
      <c r="F807" s="183" t="s">
        <v>1136</v>
      </c>
      <c r="G807" s="184" t="s">
        <v>263</v>
      </c>
      <c r="H807" s="185">
        <v>163.845</v>
      </c>
      <c r="I807" s="186"/>
      <c r="J807" s="187">
        <f>ROUND(I807*H807,0)</f>
        <v>0</v>
      </c>
      <c r="K807" s="183" t="s">
        <v>252</v>
      </c>
      <c r="L807" s="38"/>
      <c r="M807" s="188" t="s">
        <v>1</v>
      </c>
      <c r="N807" s="189" t="s">
        <v>43</v>
      </c>
      <c r="O807" s="76"/>
      <c r="P807" s="190">
        <f>O807*H807</f>
        <v>0</v>
      </c>
      <c r="Q807" s="190">
        <v>0.00010000000000000001</v>
      </c>
      <c r="R807" s="190">
        <f>Q807*H807</f>
        <v>0.0163845</v>
      </c>
      <c r="S807" s="190">
        <v>0</v>
      </c>
      <c r="T807" s="191">
        <f>S807*H807</f>
        <v>0</v>
      </c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R807" s="192" t="s">
        <v>355</v>
      </c>
      <c r="AT807" s="192" t="s">
        <v>248</v>
      </c>
      <c r="AU807" s="192" t="s">
        <v>87</v>
      </c>
      <c r="AY807" s="18" t="s">
        <v>245</v>
      </c>
      <c r="BE807" s="193">
        <f>IF(N807="základní",J807,0)</f>
        <v>0</v>
      </c>
      <c r="BF807" s="193">
        <f>IF(N807="snížená",J807,0)</f>
        <v>0</v>
      </c>
      <c r="BG807" s="193">
        <f>IF(N807="zákl. přenesená",J807,0)</f>
        <v>0</v>
      </c>
      <c r="BH807" s="193">
        <f>IF(N807="sníž. přenesená",J807,0)</f>
        <v>0</v>
      </c>
      <c r="BI807" s="193">
        <f>IF(N807="nulová",J807,0)</f>
        <v>0</v>
      </c>
      <c r="BJ807" s="18" t="s">
        <v>87</v>
      </c>
      <c r="BK807" s="193">
        <f>ROUND(I807*H807,0)</f>
        <v>0</v>
      </c>
      <c r="BL807" s="18" t="s">
        <v>355</v>
      </c>
      <c r="BM807" s="192" t="s">
        <v>1137</v>
      </c>
    </row>
    <row r="808" s="13" customFormat="1">
      <c r="A808" s="13"/>
      <c r="B808" s="194"/>
      <c r="C808" s="13"/>
      <c r="D808" s="195" t="s">
        <v>255</v>
      </c>
      <c r="E808" s="196" t="s">
        <v>1</v>
      </c>
      <c r="F808" s="197" t="s">
        <v>171</v>
      </c>
      <c r="G808" s="13"/>
      <c r="H808" s="198">
        <v>90</v>
      </c>
      <c r="I808" s="199"/>
      <c r="J808" s="13"/>
      <c r="K808" s="13"/>
      <c r="L808" s="194"/>
      <c r="M808" s="200"/>
      <c r="N808" s="201"/>
      <c r="O808" s="201"/>
      <c r="P808" s="201"/>
      <c r="Q808" s="201"/>
      <c r="R808" s="201"/>
      <c r="S808" s="201"/>
      <c r="T808" s="202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196" t="s">
        <v>255</v>
      </c>
      <c r="AU808" s="196" t="s">
        <v>87</v>
      </c>
      <c r="AV808" s="13" t="s">
        <v>87</v>
      </c>
      <c r="AW808" s="13" t="s">
        <v>33</v>
      </c>
      <c r="AX808" s="13" t="s">
        <v>77</v>
      </c>
      <c r="AY808" s="196" t="s">
        <v>245</v>
      </c>
    </row>
    <row r="809" s="13" customFormat="1">
      <c r="A809" s="13"/>
      <c r="B809" s="194"/>
      <c r="C809" s="13"/>
      <c r="D809" s="195" t="s">
        <v>255</v>
      </c>
      <c r="E809" s="196" t="s">
        <v>1</v>
      </c>
      <c r="F809" s="197" t="s">
        <v>174</v>
      </c>
      <c r="G809" s="13"/>
      <c r="H809" s="198">
        <v>73.844999999999999</v>
      </c>
      <c r="I809" s="199"/>
      <c r="J809" s="13"/>
      <c r="K809" s="13"/>
      <c r="L809" s="194"/>
      <c r="M809" s="200"/>
      <c r="N809" s="201"/>
      <c r="O809" s="201"/>
      <c r="P809" s="201"/>
      <c r="Q809" s="201"/>
      <c r="R809" s="201"/>
      <c r="S809" s="201"/>
      <c r="T809" s="20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196" t="s">
        <v>255</v>
      </c>
      <c r="AU809" s="196" t="s">
        <v>87</v>
      </c>
      <c r="AV809" s="13" t="s">
        <v>87</v>
      </c>
      <c r="AW809" s="13" t="s">
        <v>33</v>
      </c>
      <c r="AX809" s="13" t="s">
        <v>77</v>
      </c>
      <c r="AY809" s="196" t="s">
        <v>245</v>
      </c>
    </row>
    <row r="810" s="14" customFormat="1">
      <c r="A810" s="14"/>
      <c r="B810" s="203"/>
      <c r="C810" s="14"/>
      <c r="D810" s="195" t="s">
        <v>255</v>
      </c>
      <c r="E810" s="204" t="s">
        <v>1</v>
      </c>
      <c r="F810" s="205" t="s">
        <v>260</v>
      </c>
      <c r="G810" s="14"/>
      <c r="H810" s="206">
        <v>163.845</v>
      </c>
      <c r="I810" s="207"/>
      <c r="J810" s="14"/>
      <c r="K810" s="14"/>
      <c r="L810" s="203"/>
      <c r="M810" s="208"/>
      <c r="N810" s="209"/>
      <c r="O810" s="209"/>
      <c r="P810" s="209"/>
      <c r="Q810" s="209"/>
      <c r="R810" s="209"/>
      <c r="S810" s="209"/>
      <c r="T810" s="21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04" t="s">
        <v>255</v>
      </c>
      <c r="AU810" s="204" t="s">
        <v>87</v>
      </c>
      <c r="AV810" s="14" t="s">
        <v>246</v>
      </c>
      <c r="AW810" s="14" t="s">
        <v>33</v>
      </c>
      <c r="AX810" s="14" t="s">
        <v>8</v>
      </c>
      <c r="AY810" s="204" t="s">
        <v>245</v>
      </c>
    </row>
    <row r="811" s="2" customFormat="1" ht="14.4" customHeight="1">
      <c r="A811" s="37"/>
      <c r="B811" s="180"/>
      <c r="C811" s="181" t="s">
        <v>1138</v>
      </c>
      <c r="D811" s="181" t="s">
        <v>248</v>
      </c>
      <c r="E811" s="182" t="s">
        <v>1139</v>
      </c>
      <c r="F811" s="183" t="s">
        <v>1140</v>
      </c>
      <c r="G811" s="184" t="s">
        <v>263</v>
      </c>
      <c r="H811" s="185">
        <v>90</v>
      </c>
      <c r="I811" s="186"/>
      <c r="J811" s="187">
        <f>ROUND(I811*H811,0)</f>
        <v>0</v>
      </c>
      <c r="K811" s="183" t="s">
        <v>252</v>
      </c>
      <c r="L811" s="38"/>
      <c r="M811" s="188" t="s">
        <v>1</v>
      </c>
      <c r="N811" s="189" t="s">
        <v>43</v>
      </c>
      <c r="O811" s="76"/>
      <c r="P811" s="190">
        <f>O811*H811</f>
        <v>0</v>
      </c>
      <c r="Q811" s="190">
        <v>0</v>
      </c>
      <c r="R811" s="190">
        <f>Q811*H811</f>
        <v>0</v>
      </c>
      <c r="S811" s="190">
        <v>0</v>
      </c>
      <c r="T811" s="191">
        <f>S811*H811</f>
        <v>0</v>
      </c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R811" s="192" t="s">
        <v>355</v>
      </c>
      <c r="AT811" s="192" t="s">
        <v>248</v>
      </c>
      <c r="AU811" s="192" t="s">
        <v>87</v>
      </c>
      <c r="AY811" s="18" t="s">
        <v>245</v>
      </c>
      <c r="BE811" s="193">
        <f>IF(N811="základní",J811,0)</f>
        <v>0</v>
      </c>
      <c r="BF811" s="193">
        <f>IF(N811="snížená",J811,0)</f>
        <v>0</v>
      </c>
      <c r="BG811" s="193">
        <f>IF(N811="zákl. přenesená",J811,0)</f>
        <v>0</v>
      </c>
      <c r="BH811" s="193">
        <f>IF(N811="sníž. přenesená",J811,0)</f>
        <v>0</v>
      </c>
      <c r="BI811" s="193">
        <f>IF(N811="nulová",J811,0)</f>
        <v>0</v>
      </c>
      <c r="BJ811" s="18" t="s">
        <v>87</v>
      </c>
      <c r="BK811" s="193">
        <f>ROUND(I811*H811,0)</f>
        <v>0</v>
      </c>
      <c r="BL811" s="18" t="s">
        <v>355</v>
      </c>
      <c r="BM811" s="192" t="s">
        <v>1141</v>
      </c>
    </row>
    <row r="812" s="13" customFormat="1">
      <c r="A812" s="13"/>
      <c r="B812" s="194"/>
      <c r="C812" s="13"/>
      <c r="D812" s="195" t="s">
        <v>255</v>
      </c>
      <c r="E812" s="196" t="s">
        <v>1</v>
      </c>
      <c r="F812" s="197" t="s">
        <v>171</v>
      </c>
      <c r="G812" s="13"/>
      <c r="H812" s="198">
        <v>90</v>
      </c>
      <c r="I812" s="199"/>
      <c r="J812" s="13"/>
      <c r="K812" s="13"/>
      <c r="L812" s="194"/>
      <c r="M812" s="200"/>
      <c r="N812" s="201"/>
      <c r="O812" s="201"/>
      <c r="P812" s="201"/>
      <c r="Q812" s="201"/>
      <c r="R812" s="201"/>
      <c r="S812" s="201"/>
      <c r="T812" s="20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196" t="s">
        <v>255</v>
      </c>
      <c r="AU812" s="196" t="s">
        <v>87</v>
      </c>
      <c r="AV812" s="13" t="s">
        <v>87</v>
      </c>
      <c r="AW812" s="13" t="s">
        <v>33</v>
      </c>
      <c r="AX812" s="13" t="s">
        <v>8</v>
      </c>
      <c r="AY812" s="196" t="s">
        <v>245</v>
      </c>
    </row>
    <row r="813" s="2" customFormat="1" ht="24.15" customHeight="1">
      <c r="A813" s="37"/>
      <c r="B813" s="180"/>
      <c r="C813" s="219" t="s">
        <v>1142</v>
      </c>
      <c r="D813" s="219" t="s">
        <v>377</v>
      </c>
      <c r="E813" s="220" t="s">
        <v>1143</v>
      </c>
      <c r="F813" s="221" t="s">
        <v>1144</v>
      </c>
      <c r="G813" s="222" t="s">
        <v>263</v>
      </c>
      <c r="H813" s="223">
        <v>91.799999999999997</v>
      </c>
      <c r="I813" s="224"/>
      <c r="J813" s="225">
        <f>ROUND(I813*H813,0)</f>
        <v>0</v>
      </c>
      <c r="K813" s="221" t="s">
        <v>264</v>
      </c>
      <c r="L813" s="226"/>
      <c r="M813" s="227" t="s">
        <v>1</v>
      </c>
      <c r="N813" s="228" t="s">
        <v>43</v>
      </c>
      <c r="O813" s="76"/>
      <c r="P813" s="190">
        <f>O813*H813</f>
        <v>0</v>
      </c>
      <c r="Q813" s="190">
        <v>0.0035000000000000001</v>
      </c>
      <c r="R813" s="190">
        <f>Q813*H813</f>
        <v>0.32129999999999997</v>
      </c>
      <c r="S813" s="190">
        <v>0</v>
      </c>
      <c r="T813" s="191">
        <f>S813*H813</f>
        <v>0</v>
      </c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R813" s="192" t="s">
        <v>468</v>
      </c>
      <c r="AT813" s="192" t="s">
        <v>377</v>
      </c>
      <c r="AU813" s="192" t="s">
        <v>87</v>
      </c>
      <c r="AY813" s="18" t="s">
        <v>245</v>
      </c>
      <c r="BE813" s="193">
        <f>IF(N813="základní",J813,0)</f>
        <v>0</v>
      </c>
      <c r="BF813" s="193">
        <f>IF(N813="snížená",J813,0)</f>
        <v>0</v>
      </c>
      <c r="BG813" s="193">
        <f>IF(N813="zákl. přenesená",J813,0)</f>
        <v>0</v>
      </c>
      <c r="BH813" s="193">
        <f>IF(N813="sníž. přenesená",J813,0)</f>
        <v>0</v>
      </c>
      <c r="BI813" s="193">
        <f>IF(N813="nulová",J813,0)</f>
        <v>0</v>
      </c>
      <c r="BJ813" s="18" t="s">
        <v>87</v>
      </c>
      <c r="BK813" s="193">
        <f>ROUND(I813*H813,0)</f>
        <v>0</v>
      </c>
      <c r="BL813" s="18" t="s">
        <v>355</v>
      </c>
      <c r="BM813" s="192" t="s">
        <v>1145</v>
      </c>
    </row>
    <row r="814" s="13" customFormat="1">
      <c r="A814" s="13"/>
      <c r="B814" s="194"/>
      <c r="C814" s="13"/>
      <c r="D814" s="195" t="s">
        <v>255</v>
      </c>
      <c r="E814" s="196" t="s">
        <v>1</v>
      </c>
      <c r="F814" s="197" t="s">
        <v>1146</v>
      </c>
      <c r="G814" s="13"/>
      <c r="H814" s="198">
        <v>91.799999999999997</v>
      </c>
      <c r="I814" s="199"/>
      <c r="J814" s="13"/>
      <c r="K814" s="13"/>
      <c r="L814" s="194"/>
      <c r="M814" s="200"/>
      <c r="N814" s="201"/>
      <c r="O814" s="201"/>
      <c r="P814" s="201"/>
      <c r="Q814" s="201"/>
      <c r="R814" s="201"/>
      <c r="S814" s="201"/>
      <c r="T814" s="20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196" t="s">
        <v>255</v>
      </c>
      <c r="AU814" s="196" t="s">
        <v>87</v>
      </c>
      <c r="AV814" s="13" t="s">
        <v>87</v>
      </c>
      <c r="AW814" s="13" t="s">
        <v>33</v>
      </c>
      <c r="AX814" s="13" t="s">
        <v>8</v>
      </c>
      <c r="AY814" s="196" t="s">
        <v>245</v>
      </c>
    </row>
    <row r="815" s="2" customFormat="1" ht="24.15" customHeight="1">
      <c r="A815" s="37"/>
      <c r="B815" s="180"/>
      <c r="C815" s="181" t="s">
        <v>1147</v>
      </c>
      <c r="D815" s="181" t="s">
        <v>248</v>
      </c>
      <c r="E815" s="182" t="s">
        <v>1148</v>
      </c>
      <c r="F815" s="183" t="s">
        <v>1149</v>
      </c>
      <c r="G815" s="184" t="s">
        <v>515</v>
      </c>
      <c r="H815" s="185">
        <v>21</v>
      </c>
      <c r="I815" s="186"/>
      <c r="J815" s="187">
        <f>ROUND(I815*H815,0)</f>
        <v>0</v>
      </c>
      <c r="K815" s="183" t="s">
        <v>252</v>
      </c>
      <c r="L815" s="38"/>
      <c r="M815" s="188" t="s">
        <v>1</v>
      </c>
      <c r="N815" s="189" t="s">
        <v>43</v>
      </c>
      <c r="O815" s="76"/>
      <c r="P815" s="190">
        <f>O815*H815</f>
        <v>0</v>
      </c>
      <c r="Q815" s="190">
        <v>0.010021</v>
      </c>
      <c r="R815" s="190">
        <f>Q815*H815</f>
        <v>0.21044100000000002</v>
      </c>
      <c r="S815" s="190">
        <v>0</v>
      </c>
      <c r="T815" s="191">
        <f>S815*H815</f>
        <v>0</v>
      </c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R815" s="192" t="s">
        <v>355</v>
      </c>
      <c r="AT815" s="192" t="s">
        <v>248</v>
      </c>
      <c r="AU815" s="192" t="s">
        <v>87</v>
      </c>
      <c r="AY815" s="18" t="s">
        <v>245</v>
      </c>
      <c r="BE815" s="193">
        <f>IF(N815="základní",J815,0)</f>
        <v>0</v>
      </c>
      <c r="BF815" s="193">
        <f>IF(N815="snížená",J815,0)</f>
        <v>0</v>
      </c>
      <c r="BG815" s="193">
        <f>IF(N815="zákl. přenesená",J815,0)</f>
        <v>0</v>
      </c>
      <c r="BH815" s="193">
        <f>IF(N815="sníž. přenesená",J815,0)</f>
        <v>0</v>
      </c>
      <c r="BI815" s="193">
        <f>IF(N815="nulová",J815,0)</f>
        <v>0</v>
      </c>
      <c r="BJ815" s="18" t="s">
        <v>87</v>
      </c>
      <c r="BK815" s="193">
        <f>ROUND(I815*H815,0)</f>
        <v>0</v>
      </c>
      <c r="BL815" s="18" t="s">
        <v>355</v>
      </c>
      <c r="BM815" s="192" t="s">
        <v>1150</v>
      </c>
    </row>
    <row r="816" s="13" customFormat="1">
      <c r="A816" s="13"/>
      <c r="B816" s="194"/>
      <c r="C816" s="13"/>
      <c r="D816" s="195" t="s">
        <v>255</v>
      </c>
      <c r="E816" s="196" t="s">
        <v>1</v>
      </c>
      <c r="F816" s="197" t="s">
        <v>1151</v>
      </c>
      <c r="G816" s="13"/>
      <c r="H816" s="198">
        <v>12</v>
      </c>
      <c r="I816" s="199"/>
      <c r="J816" s="13"/>
      <c r="K816" s="13"/>
      <c r="L816" s="194"/>
      <c r="M816" s="200"/>
      <c r="N816" s="201"/>
      <c r="O816" s="201"/>
      <c r="P816" s="201"/>
      <c r="Q816" s="201"/>
      <c r="R816" s="201"/>
      <c r="S816" s="201"/>
      <c r="T816" s="20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196" t="s">
        <v>255</v>
      </c>
      <c r="AU816" s="196" t="s">
        <v>87</v>
      </c>
      <c r="AV816" s="13" t="s">
        <v>87</v>
      </c>
      <c r="AW816" s="13" t="s">
        <v>33</v>
      </c>
      <c r="AX816" s="13" t="s">
        <v>77</v>
      </c>
      <c r="AY816" s="196" t="s">
        <v>245</v>
      </c>
    </row>
    <row r="817" s="13" customFormat="1">
      <c r="A817" s="13"/>
      <c r="B817" s="194"/>
      <c r="C817" s="13"/>
      <c r="D817" s="195" t="s">
        <v>255</v>
      </c>
      <c r="E817" s="196" t="s">
        <v>1</v>
      </c>
      <c r="F817" s="197" t="s">
        <v>1152</v>
      </c>
      <c r="G817" s="13"/>
      <c r="H817" s="198">
        <v>9</v>
      </c>
      <c r="I817" s="199"/>
      <c r="J817" s="13"/>
      <c r="K817" s="13"/>
      <c r="L817" s="194"/>
      <c r="M817" s="200"/>
      <c r="N817" s="201"/>
      <c r="O817" s="201"/>
      <c r="P817" s="201"/>
      <c r="Q817" s="201"/>
      <c r="R817" s="201"/>
      <c r="S817" s="201"/>
      <c r="T817" s="20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196" t="s">
        <v>255</v>
      </c>
      <c r="AU817" s="196" t="s">
        <v>87</v>
      </c>
      <c r="AV817" s="13" t="s">
        <v>87</v>
      </c>
      <c r="AW817" s="13" t="s">
        <v>33</v>
      </c>
      <c r="AX817" s="13" t="s">
        <v>77</v>
      </c>
      <c r="AY817" s="196" t="s">
        <v>245</v>
      </c>
    </row>
    <row r="818" s="14" customFormat="1">
      <c r="A818" s="14"/>
      <c r="B818" s="203"/>
      <c r="C818" s="14"/>
      <c r="D818" s="195" t="s">
        <v>255</v>
      </c>
      <c r="E818" s="204" t="s">
        <v>177</v>
      </c>
      <c r="F818" s="205" t="s">
        <v>260</v>
      </c>
      <c r="G818" s="14"/>
      <c r="H818" s="206">
        <v>21</v>
      </c>
      <c r="I818" s="207"/>
      <c r="J818" s="14"/>
      <c r="K818" s="14"/>
      <c r="L818" s="203"/>
      <c r="M818" s="208"/>
      <c r="N818" s="209"/>
      <c r="O818" s="209"/>
      <c r="P818" s="209"/>
      <c r="Q818" s="209"/>
      <c r="R818" s="209"/>
      <c r="S818" s="209"/>
      <c r="T818" s="210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04" t="s">
        <v>255</v>
      </c>
      <c r="AU818" s="204" t="s">
        <v>87</v>
      </c>
      <c r="AV818" s="14" t="s">
        <v>246</v>
      </c>
      <c r="AW818" s="14" t="s">
        <v>33</v>
      </c>
      <c r="AX818" s="14" t="s">
        <v>8</v>
      </c>
      <c r="AY818" s="204" t="s">
        <v>245</v>
      </c>
    </row>
    <row r="819" s="2" customFormat="1" ht="24.15" customHeight="1">
      <c r="A819" s="37"/>
      <c r="B819" s="180"/>
      <c r="C819" s="181" t="s">
        <v>1153</v>
      </c>
      <c r="D819" s="181" t="s">
        <v>248</v>
      </c>
      <c r="E819" s="182" t="s">
        <v>1154</v>
      </c>
      <c r="F819" s="183" t="s">
        <v>1155</v>
      </c>
      <c r="G819" s="184" t="s">
        <v>515</v>
      </c>
      <c r="H819" s="185">
        <v>21</v>
      </c>
      <c r="I819" s="186"/>
      <c r="J819" s="187">
        <f>ROUND(I819*H819,0)</f>
        <v>0</v>
      </c>
      <c r="K819" s="183" t="s">
        <v>252</v>
      </c>
      <c r="L819" s="38"/>
      <c r="M819" s="188" t="s">
        <v>1</v>
      </c>
      <c r="N819" s="189" t="s">
        <v>43</v>
      </c>
      <c r="O819" s="76"/>
      <c r="P819" s="190">
        <f>O819*H819</f>
        <v>0</v>
      </c>
      <c r="Q819" s="190">
        <v>0.0148568</v>
      </c>
      <c r="R819" s="190">
        <f>Q819*H819</f>
        <v>0.31199280000000001</v>
      </c>
      <c r="S819" s="190">
        <v>0</v>
      </c>
      <c r="T819" s="191">
        <f>S819*H819</f>
        <v>0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192" t="s">
        <v>355</v>
      </c>
      <c r="AT819" s="192" t="s">
        <v>248</v>
      </c>
      <c r="AU819" s="192" t="s">
        <v>87</v>
      </c>
      <c r="AY819" s="18" t="s">
        <v>245</v>
      </c>
      <c r="BE819" s="193">
        <f>IF(N819="základní",J819,0)</f>
        <v>0</v>
      </c>
      <c r="BF819" s="193">
        <f>IF(N819="snížená",J819,0)</f>
        <v>0</v>
      </c>
      <c r="BG819" s="193">
        <f>IF(N819="zákl. přenesená",J819,0)</f>
        <v>0</v>
      </c>
      <c r="BH819" s="193">
        <f>IF(N819="sníž. přenesená",J819,0)</f>
        <v>0</v>
      </c>
      <c r="BI819" s="193">
        <f>IF(N819="nulová",J819,0)</f>
        <v>0</v>
      </c>
      <c r="BJ819" s="18" t="s">
        <v>87</v>
      </c>
      <c r="BK819" s="193">
        <f>ROUND(I819*H819,0)</f>
        <v>0</v>
      </c>
      <c r="BL819" s="18" t="s">
        <v>355</v>
      </c>
      <c r="BM819" s="192" t="s">
        <v>1156</v>
      </c>
    </row>
    <row r="820" s="13" customFormat="1">
      <c r="A820" s="13"/>
      <c r="B820" s="194"/>
      <c r="C820" s="13"/>
      <c r="D820" s="195" t="s">
        <v>255</v>
      </c>
      <c r="E820" s="196" t="s">
        <v>1</v>
      </c>
      <c r="F820" s="197" t="s">
        <v>1157</v>
      </c>
      <c r="G820" s="13"/>
      <c r="H820" s="198">
        <v>9</v>
      </c>
      <c r="I820" s="199"/>
      <c r="J820" s="13"/>
      <c r="K820" s="13"/>
      <c r="L820" s="194"/>
      <c r="M820" s="200"/>
      <c r="N820" s="201"/>
      <c r="O820" s="201"/>
      <c r="P820" s="201"/>
      <c r="Q820" s="201"/>
      <c r="R820" s="201"/>
      <c r="S820" s="201"/>
      <c r="T820" s="20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196" t="s">
        <v>255</v>
      </c>
      <c r="AU820" s="196" t="s">
        <v>87</v>
      </c>
      <c r="AV820" s="13" t="s">
        <v>87</v>
      </c>
      <c r="AW820" s="13" t="s">
        <v>33</v>
      </c>
      <c r="AX820" s="13" t="s">
        <v>77</v>
      </c>
      <c r="AY820" s="196" t="s">
        <v>245</v>
      </c>
    </row>
    <row r="821" s="13" customFormat="1">
      <c r="A821" s="13"/>
      <c r="B821" s="194"/>
      <c r="C821" s="13"/>
      <c r="D821" s="195" t="s">
        <v>255</v>
      </c>
      <c r="E821" s="196" t="s">
        <v>1</v>
      </c>
      <c r="F821" s="197" t="s">
        <v>1158</v>
      </c>
      <c r="G821" s="13"/>
      <c r="H821" s="198">
        <v>12</v>
      </c>
      <c r="I821" s="199"/>
      <c r="J821" s="13"/>
      <c r="K821" s="13"/>
      <c r="L821" s="194"/>
      <c r="M821" s="200"/>
      <c r="N821" s="201"/>
      <c r="O821" s="201"/>
      <c r="P821" s="201"/>
      <c r="Q821" s="201"/>
      <c r="R821" s="201"/>
      <c r="S821" s="201"/>
      <c r="T821" s="202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196" t="s">
        <v>255</v>
      </c>
      <c r="AU821" s="196" t="s">
        <v>87</v>
      </c>
      <c r="AV821" s="13" t="s">
        <v>87</v>
      </c>
      <c r="AW821" s="13" t="s">
        <v>33</v>
      </c>
      <c r="AX821" s="13" t="s">
        <v>77</v>
      </c>
      <c r="AY821" s="196" t="s">
        <v>245</v>
      </c>
    </row>
    <row r="822" s="14" customFormat="1">
      <c r="A822" s="14"/>
      <c r="B822" s="203"/>
      <c r="C822" s="14"/>
      <c r="D822" s="195" t="s">
        <v>255</v>
      </c>
      <c r="E822" s="204" t="s">
        <v>179</v>
      </c>
      <c r="F822" s="205" t="s">
        <v>260</v>
      </c>
      <c r="G822" s="14"/>
      <c r="H822" s="206">
        <v>21</v>
      </c>
      <c r="I822" s="207"/>
      <c r="J822" s="14"/>
      <c r="K822" s="14"/>
      <c r="L822" s="203"/>
      <c r="M822" s="208"/>
      <c r="N822" s="209"/>
      <c r="O822" s="209"/>
      <c r="P822" s="209"/>
      <c r="Q822" s="209"/>
      <c r="R822" s="209"/>
      <c r="S822" s="209"/>
      <c r="T822" s="210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04" t="s">
        <v>255</v>
      </c>
      <c r="AU822" s="204" t="s">
        <v>87</v>
      </c>
      <c r="AV822" s="14" t="s">
        <v>246</v>
      </c>
      <c r="AW822" s="14" t="s">
        <v>33</v>
      </c>
      <c r="AX822" s="14" t="s">
        <v>8</v>
      </c>
      <c r="AY822" s="204" t="s">
        <v>245</v>
      </c>
    </row>
    <row r="823" s="2" customFormat="1" ht="24.15" customHeight="1">
      <c r="A823" s="37"/>
      <c r="B823" s="180"/>
      <c r="C823" s="181" t="s">
        <v>1159</v>
      </c>
      <c r="D823" s="181" t="s">
        <v>248</v>
      </c>
      <c r="E823" s="182" t="s">
        <v>1160</v>
      </c>
      <c r="F823" s="183" t="s">
        <v>1161</v>
      </c>
      <c r="G823" s="184" t="s">
        <v>304</v>
      </c>
      <c r="H823" s="185">
        <v>3.8620000000000001</v>
      </c>
      <c r="I823" s="186"/>
      <c r="J823" s="187">
        <f>ROUND(I823*H823,0)</f>
        <v>0</v>
      </c>
      <c r="K823" s="183" t="s">
        <v>252</v>
      </c>
      <c r="L823" s="38"/>
      <c r="M823" s="188" t="s">
        <v>1</v>
      </c>
      <c r="N823" s="189" t="s">
        <v>43</v>
      </c>
      <c r="O823" s="76"/>
      <c r="P823" s="190">
        <f>O823*H823</f>
        <v>0</v>
      </c>
      <c r="Q823" s="190">
        <v>0</v>
      </c>
      <c r="R823" s="190">
        <f>Q823*H823</f>
        <v>0</v>
      </c>
      <c r="S823" s="190">
        <v>0</v>
      </c>
      <c r="T823" s="191">
        <f>S823*H823</f>
        <v>0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92" t="s">
        <v>355</v>
      </c>
      <c r="AT823" s="192" t="s">
        <v>248</v>
      </c>
      <c r="AU823" s="192" t="s">
        <v>87</v>
      </c>
      <c r="AY823" s="18" t="s">
        <v>245</v>
      </c>
      <c r="BE823" s="193">
        <f>IF(N823="základní",J823,0)</f>
        <v>0</v>
      </c>
      <c r="BF823" s="193">
        <f>IF(N823="snížená",J823,0)</f>
        <v>0</v>
      </c>
      <c r="BG823" s="193">
        <f>IF(N823="zákl. přenesená",J823,0)</f>
        <v>0</v>
      </c>
      <c r="BH823" s="193">
        <f>IF(N823="sníž. přenesená",J823,0)</f>
        <v>0</v>
      </c>
      <c r="BI823" s="193">
        <f>IF(N823="nulová",J823,0)</f>
        <v>0</v>
      </c>
      <c r="BJ823" s="18" t="s">
        <v>87</v>
      </c>
      <c r="BK823" s="193">
        <f>ROUND(I823*H823,0)</f>
        <v>0</v>
      </c>
      <c r="BL823" s="18" t="s">
        <v>355</v>
      </c>
      <c r="BM823" s="192" t="s">
        <v>1162</v>
      </c>
    </row>
    <row r="824" s="2" customFormat="1" ht="24.15" customHeight="1">
      <c r="A824" s="37"/>
      <c r="B824" s="180"/>
      <c r="C824" s="181" t="s">
        <v>1163</v>
      </c>
      <c r="D824" s="181" t="s">
        <v>248</v>
      </c>
      <c r="E824" s="182" t="s">
        <v>1164</v>
      </c>
      <c r="F824" s="183" t="s">
        <v>1165</v>
      </c>
      <c r="G824" s="184" t="s">
        <v>304</v>
      </c>
      <c r="H824" s="185">
        <v>3.8620000000000001</v>
      </c>
      <c r="I824" s="186"/>
      <c r="J824" s="187">
        <f>ROUND(I824*H824,0)</f>
        <v>0</v>
      </c>
      <c r="K824" s="183" t="s">
        <v>252</v>
      </c>
      <c r="L824" s="38"/>
      <c r="M824" s="188" t="s">
        <v>1</v>
      </c>
      <c r="N824" s="189" t="s">
        <v>43</v>
      </c>
      <c r="O824" s="76"/>
      <c r="P824" s="190">
        <f>O824*H824</f>
        <v>0</v>
      </c>
      <c r="Q824" s="190">
        <v>0</v>
      </c>
      <c r="R824" s="190">
        <f>Q824*H824</f>
        <v>0</v>
      </c>
      <c r="S824" s="190">
        <v>0</v>
      </c>
      <c r="T824" s="191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192" t="s">
        <v>355</v>
      </c>
      <c r="AT824" s="192" t="s">
        <v>248</v>
      </c>
      <c r="AU824" s="192" t="s">
        <v>87</v>
      </c>
      <c r="AY824" s="18" t="s">
        <v>245</v>
      </c>
      <c r="BE824" s="193">
        <f>IF(N824="základní",J824,0)</f>
        <v>0</v>
      </c>
      <c r="BF824" s="193">
        <f>IF(N824="snížená",J824,0)</f>
        <v>0</v>
      </c>
      <c r="BG824" s="193">
        <f>IF(N824="zákl. přenesená",J824,0)</f>
        <v>0</v>
      </c>
      <c r="BH824" s="193">
        <f>IF(N824="sníž. přenesená",J824,0)</f>
        <v>0</v>
      </c>
      <c r="BI824" s="193">
        <f>IF(N824="nulová",J824,0)</f>
        <v>0</v>
      </c>
      <c r="BJ824" s="18" t="s">
        <v>87</v>
      </c>
      <c r="BK824" s="193">
        <f>ROUND(I824*H824,0)</f>
        <v>0</v>
      </c>
      <c r="BL824" s="18" t="s">
        <v>355</v>
      </c>
      <c r="BM824" s="192" t="s">
        <v>1166</v>
      </c>
    </row>
    <row r="825" s="12" customFormat="1" ht="22.8" customHeight="1">
      <c r="A825" s="12"/>
      <c r="B825" s="167"/>
      <c r="C825" s="12"/>
      <c r="D825" s="168" t="s">
        <v>76</v>
      </c>
      <c r="E825" s="178" t="s">
        <v>1167</v>
      </c>
      <c r="F825" s="178" t="s">
        <v>1168</v>
      </c>
      <c r="G825" s="12"/>
      <c r="H825" s="12"/>
      <c r="I825" s="170"/>
      <c r="J825" s="179">
        <f>BK825</f>
        <v>0</v>
      </c>
      <c r="K825" s="12"/>
      <c r="L825" s="167"/>
      <c r="M825" s="172"/>
      <c r="N825" s="173"/>
      <c r="O825" s="173"/>
      <c r="P825" s="174">
        <f>SUM(P826:P842)</f>
        <v>0</v>
      </c>
      <c r="Q825" s="173"/>
      <c r="R825" s="174">
        <f>SUM(R826:R842)</f>
        <v>0.50259469000000001</v>
      </c>
      <c r="S825" s="173"/>
      <c r="T825" s="175">
        <f>SUM(T826:T842)</f>
        <v>0</v>
      </c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R825" s="168" t="s">
        <v>87</v>
      </c>
      <c r="AT825" s="176" t="s">
        <v>76</v>
      </c>
      <c r="AU825" s="176" t="s">
        <v>8</v>
      </c>
      <c r="AY825" s="168" t="s">
        <v>245</v>
      </c>
      <c r="BK825" s="177">
        <f>SUM(BK826:BK842)</f>
        <v>0</v>
      </c>
    </row>
    <row r="826" s="2" customFormat="1" ht="24.15" customHeight="1">
      <c r="A826" s="37"/>
      <c r="B826" s="180"/>
      <c r="C826" s="181" t="s">
        <v>1169</v>
      </c>
      <c r="D826" s="181" t="s">
        <v>248</v>
      </c>
      <c r="E826" s="182" t="s">
        <v>1170</v>
      </c>
      <c r="F826" s="183" t="s">
        <v>1171</v>
      </c>
      <c r="G826" s="184" t="s">
        <v>515</v>
      </c>
      <c r="H826" s="185">
        <v>48.659999999999997</v>
      </c>
      <c r="I826" s="186"/>
      <c r="J826" s="187">
        <f>ROUND(I826*H826,0)</f>
        <v>0</v>
      </c>
      <c r="K826" s="183" t="s">
        <v>252</v>
      </c>
      <c r="L826" s="38"/>
      <c r="M826" s="188" t="s">
        <v>1</v>
      </c>
      <c r="N826" s="189" t="s">
        <v>43</v>
      </c>
      <c r="O826" s="76"/>
      <c r="P826" s="190">
        <f>O826*H826</f>
        <v>0</v>
      </c>
      <c r="Q826" s="190">
        <v>0.0018525</v>
      </c>
      <c r="R826" s="190">
        <f>Q826*H826</f>
        <v>0.090142649999999991</v>
      </c>
      <c r="S826" s="190">
        <v>0</v>
      </c>
      <c r="T826" s="191">
        <f>S826*H826</f>
        <v>0</v>
      </c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R826" s="192" t="s">
        <v>355</v>
      </c>
      <c r="AT826" s="192" t="s">
        <v>248</v>
      </c>
      <c r="AU826" s="192" t="s">
        <v>87</v>
      </c>
      <c r="AY826" s="18" t="s">
        <v>245</v>
      </c>
      <c r="BE826" s="193">
        <f>IF(N826="základní",J826,0)</f>
        <v>0</v>
      </c>
      <c r="BF826" s="193">
        <f>IF(N826="snížená",J826,0)</f>
        <v>0</v>
      </c>
      <c r="BG826" s="193">
        <f>IF(N826="zákl. přenesená",J826,0)</f>
        <v>0</v>
      </c>
      <c r="BH826" s="193">
        <f>IF(N826="sníž. přenesená",J826,0)</f>
        <v>0</v>
      </c>
      <c r="BI826" s="193">
        <f>IF(N826="nulová",J826,0)</f>
        <v>0</v>
      </c>
      <c r="BJ826" s="18" t="s">
        <v>87</v>
      </c>
      <c r="BK826" s="193">
        <f>ROUND(I826*H826,0)</f>
        <v>0</v>
      </c>
      <c r="BL826" s="18" t="s">
        <v>355</v>
      </c>
      <c r="BM826" s="192" t="s">
        <v>1172</v>
      </c>
    </row>
    <row r="827" s="13" customFormat="1">
      <c r="A827" s="13"/>
      <c r="B827" s="194"/>
      <c r="C827" s="13"/>
      <c r="D827" s="195" t="s">
        <v>255</v>
      </c>
      <c r="E827" s="196" t="s">
        <v>1</v>
      </c>
      <c r="F827" s="197" t="s">
        <v>1173</v>
      </c>
      <c r="G827" s="13"/>
      <c r="H827" s="198">
        <v>48.659999999999997</v>
      </c>
      <c r="I827" s="199"/>
      <c r="J827" s="13"/>
      <c r="K827" s="13"/>
      <c r="L827" s="194"/>
      <c r="M827" s="200"/>
      <c r="N827" s="201"/>
      <c r="O827" s="201"/>
      <c r="P827" s="201"/>
      <c r="Q827" s="201"/>
      <c r="R827" s="201"/>
      <c r="S827" s="201"/>
      <c r="T827" s="20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196" t="s">
        <v>255</v>
      </c>
      <c r="AU827" s="196" t="s">
        <v>87</v>
      </c>
      <c r="AV827" s="13" t="s">
        <v>87</v>
      </c>
      <c r="AW827" s="13" t="s">
        <v>33</v>
      </c>
      <c r="AX827" s="13" t="s">
        <v>77</v>
      </c>
      <c r="AY827" s="196" t="s">
        <v>245</v>
      </c>
    </row>
    <row r="828" s="14" customFormat="1">
      <c r="A828" s="14"/>
      <c r="B828" s="203"/>
      <c r="C828" s="14"/>
      <c r="D828" s="195" t="s">
        <v>255</v>
      </c>
      <c r="E828" s="204" t="s">
        <v>1</v>
      </c>
      <c r="F828" s="205" t="s">
        <v>1174</v>
      </c>
      <c r="G828" s="14"/>
      <c r="H828" s="206">
        <v>48.659999999999997</v>
      </c>
      <c r="I828" s="207"/>
      <c r="J828" s="14"/>
      <c r="K828" s="14"/>
      <c r="L828" s="203"/>
      <c r="M828" s="208"/>
      <c r="N828" s="209"/>
      <c r="O828" s="209"/>
      <c r="P828" s="209"/>
      <c r="Q828" s="209"/>
      <c r="R828" s="209"/>
      <c r="S828" s="209"/>
      <c r="T828" s="21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04" t="s">
        <v>255</v>
      </c>
      <c r="AU828" s="204" t="s">
        <v>87</v>
      </c>
      <c r="AV828" s="14" t="s">
        <v>246</v>
      </c>
      <c r="AW828" s="14" t="s">
        <v>33</v>
      </c>
      <c r="AX828" s="14" t="s">
        <v>8</v>
      </c>
      <c r="AY828" s="204" t="s">
        <v>245</v>
      </c>
    </row>
    <row r="829" s="2" customFormat="1" ht="24.15" customHeight="1">
      <c r="A829" s="37"/>
      <c r="B829" s="180"/>
      <c r="C829" s="181" t="s">
        <v>1175</v>
      </c>
      <c r="D829" s="181" t="s">
        <v>248</v>
      </c>
      <c r="E829" s="182" t="s">
        <v>1176</v>
      </c>
      <c r="F829" s="183" t="s">
        <v>1177</v>
      </c>
      <c r="G829" s="184" t="s">
        <v>515</v>
      </c>
      <c r="H829" s="185">
        <v>96.25</v>
      </c>
      <c r="I829" s="186"/>
      <c r="J829" s="187">
        <f>ROUND(I829*H829,0)</f>
        <v>0</v>
      </c>
      <c r="K829" s="183" t="s">
        <v>252</v>
      </c>
      <c r="L829" s="38"/>
      <c r="M829" s="188" t="s">
        <v>1</v>
      </c>
      <c r="N829" s="189" t="s">
        <v>43</v>
      </c>
      <c r="O829" s="76"/>
      <c r="P829" s="190">
        <f>O829*H829</f>
        <v>0</v>
      </c>
      <c r="Q829" s="190">
        <v>0.0042852159999999997</v>
      </c>
      <c r="R829" s="190">
        <f>Q829*H829</f>
        <v>0.41245203999999996</v>
      </c>
      <c r="S829" s="190">
        <v>0</v>
      </c>
      <c r="T829" s="191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192" t="s">
        <v>355</v>
      </c>
      <c r="AT829" s="192" t="s">
        <v>248</v>
      </c>
      <c r="AU829" s="192" t="s">
        <v>87</v>
      </c>
      <c r="AY829" s="18" t="s">
        <v>245</v>
      </c>
      <c r="BE829" s="193">
        <f>IF(N829="základní",J829,0)</f>
        <v>0</v>
      </c>
      <c r="BF829" s="193">
        <f>IF(N829="snížená",J829,0)</f>
        <v>0</v>
      </c>
      <c r="BG829" s="193">
        <f>IF(N829="zákl. přenesená",J829,0)</f>
        <v>0</v>
      </c>
      <c r="BH829" s="193">
        <f>IF(N829="sníž. přenesená",J829,0)</f>
        <v>0</v>
      </c>
      <c r="BI829" s="193">
        <f>IF(N829="nulová",J829,0)</f>
        <v>0</v>
      </c>
      <c r="BJ829" s="18" t="s">
        <v>87</v>
      </c>
      <c r="BK829" s="193">
        <f>ROUND(I829*H829,0)</f>
        <v>0</v>
      </c>
      <c r="BL829" s="18" t="s">
        <v>355</v>
      </c>
      <c r="BM829" s="192" t="s">
        <v>1178</v>
      </c>
    </row>
    <row r="830" s="13" customFormat="1">
      <c r="A830" s="13"/>
      <c r="B830" s="194"/>
      <c r="C830" s="13"/>
      <c r="D830" s="195" t="s">
        <v>255</v>
      </c>
      <c r="E830" s="196" t="s">
        <v>1</v>
      </c>
      <c r="F830" s="197" t="s">
        <v>1179</v>
      </c>
      <c r="G830" s="13"/>
      <c r="H830" s="198">
        <v>5.4000000000000004</v>
      </c>
      <c r="I830" s="199"/>
      <c r="J830" s="13"/>
      <c r="K830" s="13"/>
      <c r="L830" s="194"/>
      <c r="M830" s="200"/>
      <c r="N830" s="201"/>
      <c r="O830" s="201"/>
      <c r="P830" s="201"/>
      <c r="Q830" s="201"/>
      <c r="R830" s="201"/>
      <c r="S830" s="201"/>
      <c r="T830" s="20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196" t="s">
        <v>255</v>
      </c>
      <c r="AU830" s="196" t="s">
        <v>87</v>
      </c>
      <c r="AV830" s="13" t="s">
        <v>87</v>
      </c>
      <c r="AW830" s="13" t="s">
        <v>33</v>
      </c>
      <c r="AX830" s="13" t="s">
        <v>77</v>
      </c>
      <c r="AY830" s="196" t="s">
        <v>245</v>
      </c>
    </row>
    <row r="831" s="13" customFormat="1">
      <c r="A831" s="13"/>
      <c r="B831" s="194"/>
      <c r="C831" s="13"/>
      <c r="D831" s="195" t="s">
        <v>255</v>
      </c>
      <c r="E831" s="196" t="s">
        <v>1</v>
      </c>
      <c r="F831" s="197" t="s">
        <v>1180</v>
      </c>
      <c r="G831" s="13"/>
      <c r="H831" s="198">
        <v>5</v>
      </c>
      <c r="I831" s="199"/>
      <c r="J831" s="13"/>
      <c r="K831" s="13"/>
      <c r="L831" s="194"/>
      <c r="M831" s="200"/>
      <c r="N831" s="201"/>
      <c r="O831" s="201"/>
      <c r="P831" s="201"/>
      <c r="Q831" s="201"/>
      <c r="R831" s="201"/>
      <c r="S831" s="201"/>
      <c r="T831" s="20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196" t="s">
        <v>255</v>
      </c>
      <c r="AU831" s="196" t="s">
        <v>87</v>
      </c>
      <c r="AV831" s="13" t="s">
        <v>87</v>
      </c>
      <c r="AW831" s="13" t="s">
        <v>33</v>
      </c>
      <c r="AX831" s="13" t="s">
        <v>77</v>
      </c>
      <c r="AY831" s="196" t="s">
        <v>245</v>
      </c>
    </row>
    <row r="832" s="13" customFormat="1">
      <c r="A832" s="13"/>
      <c r="B832" s="194"/>
      <c r="C832" s="13"/>
      <c r="D832" s="195" t="s">
        <v>255</v>
      </c>
      <c r="E832" s="196" t="s">
        <v>1</v>
      </c>
      <c r="F832" s="197" t="s">
        <v>1181</v>
      </c>
      <c r="G832" s="13"/>
      <c r="H832" s="198">
        <v>20</v>
      </c>
      <c r="I832" s="199"/>
      <c r="J832" s="13"/>
      <c r="K832" s="13"/>
      <c r="L832" s="194"/>
      <c r="M832" s="200"/>
      <c r="N832" s="201"/>
      <c r="O832" s="201"/>
      <c r="P832" s="201"/>
      <c r="Q832" s="201"/>
      <c r="R832" s="201"/>
      <c r="S832" s="201"/>
      <c r="T832" s="202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196" t="s">
        <v>255</v>
      </c>
      <c r="AU832" s="196" t="s">
        <v>87</v>
      </c>
      <c r="AV832" s="13" t="s">
        <v>87</v>
      </c>
      <c r="AW832" s="13" t="s">
        <v>33</v>
      </c>
      <c r="AX832" s="13" t="s">
        <v>77</v>
      </c>
      <c r="AY832" s="196" t="s">
        <v>245</v>
      </c>
    </row>
    <row r="833" s="13" customFormat="1">
      <c r="A833" s="13"/>
      <c r="B833" s="194"/>
      <c r="C833" s="13"/>
      <c r="D833" s="195" t="s">
        <v>255</v>
      </c>
      <c r="E833" s="196" t="s">
        <v>1</v>
      </c>
      <c r="F833" s="197" t="s">
        <v>1182</v>
      </c>
      <c r="G833" s="13"/>
      <c r="H833" s="198">
        <v>14.4</v>
      </c>
      <c r="I833" s="199"/>
      <c r="J833" s="13"/>
      <c r="K833" s="13"/>
      <c r="L833" s="194"/>
      <c r="M833" s="200"/>
      <c r="N833" s="201"/>
      <c r="O833" s="201"/>
      <c r="P833" s="201"/>
      <c r="Q833" s="201"/>
      <c r="R833" s="201"/>
      <c r="S833" s="201"/>
      <c r="T833" s="20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196" t="s">
        <v>255</v>
      </c>
      <c r="AU833" s="196" t="s">
        <v>87</v>
      </c>
      <c r="AV833" s="13" t="s">
        <v>87</v>
      </c>
      <c r="AW833" s="13" t="s">
        <v>33</v>
      </c>
      <c r="AX833" s="13" t="s">
        <v>77</v>
      </c>
      <c r="AY833" s="196" t="s">
        <v>245</v>
      </c>
    </row>
    <row r="834" s="13" customFormat="1">
      <c r="A834" s="13"/>
      <c r="B834" s="194"/>
      <c r="C834" s="13"/>
      <c r="D834" s="195" t="s">
        <v>255</v>
      </c>
      <c r="E834" s="196" t="s">
        <v>1</v>
      </c>
      <c r="F834" s="197" t="s">
        <v>1183</v>
      </c>
      <c r="G834" s="13"/>
      <c r="H834" s="198">
        <v>1.8999999999999999</v>
      </c>
      <c r="I834" s="199"/>
      <c r="J834" s="13"/>
      <c r="K834" s="13"/>
      <c r="L834" s="194"/>
      <c r="M834" s="200"/>
      <c r="N834" s="201"/>
      <c r="O834" s="201"/>
      <c r="P834" s="201"/>
      <c r="Q834" s="201"/>
      <c r="R834" s="201"/>
      <c r="S834" s="201"/>
      <c r="T834" s="20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196" t="s">
        <v>255</v>
      </c>
      <c r="AU834" s="196" t="s">
        <v>87</v>
      </c>
      <c r="AV834" s="13" t="s">
        <v>87</v>
      </c>
      <c r="AW834" s="13" t="s">
        <v>33</v>
      </c>
      <c r="AX834" s="13" t="s">
        <v>77</v>
      </c>
      <c r="AY834" s="196" t="s">
        <v>245</v>
      </c>
    </row>
    <row r="835" s="13" customFormat="1">
      <c r="A835" s="13"/>
      <c r="B835" s="194"/>
      <c r="C835" s="13"/>
      <c r="D835" s="195" t="s">
        <v>255</v>
      </c>
      <c r="E835" s="196" t="s">
        <v>1</v>
      </c>
      <c r="F835" s="197" t="s">
        <v>1184</v>
      </c>
      <c r="G835" s="13"/>
      <c r="H835" s="198">
        <v>2.1000000000000001</v>
      </c>
      <c r="I835" s="199"/>
      <c r="J835" s="13"/>
      <c r="K835" s="13"/>
      <c r="L835" s="194"/>
      <c r="M835" s="200"/>
      <c r="N835" s="201"/>
      <c r="O835" s="201"/>
      <c r="P835" s="201"/>
      <c r="Q835" s="201"/>
      <c r="R835" s="201"/>
      <c r="S835" s="201"/>
      <c r="T835" s="20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196" t="s">
        <v>255</v>
      </c>
      <c r="AU835" s="196" t="s">
        <v>87</v>
      </c>
      <c r="AV835" s="13" t="s">
        <v>87</v>
      </c>
      <c r="AW835" s="13" t="s">
        <v>33</v>
      </c>
      <c r="AX835" s="13" t="s">
        <v>77</v>
      </c>
      <c r="AY835" s="196" t="s">
        <v>245</v>
      </c>
    </row>
    <row r="836" s="13" customFormat="1">
      <c r="A836" s="13"/>
      <c r="B836" s="194"/>
      <c r="C836" s="13"/>
      <c r="D836" s="195" t="s">
        <v>255</v>
      </c>
      <c r="E836" s="196" t="s">
        <v>1</v>
      </c>
      <c r="F836" s="197" t="s">
        <v>1185</v>
      </c>
      <c r="G836" s="13"/>
      <c r="H836" s="198">
        <v>37.200000000000003</v>
      </c>
      <c r="I836" s="199"/>
      <c r="J836" s="13"/>
      <c r="K836" s="13"/>
      <c r="L836" s="194"/>
      <c r="M836" s="200"/>
      <c r="N836" s="201"/>
      <c r="O836" s="201"/>
      <c r="P836" s="201"/>
      <c r="Q836" s="201"/>
      <c r="R836" s="201"/>
      <c r="S836" s="201"/>
      <c r="T836" s="20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196" t="s">
        <v>255</v>
      </c>
      <c r="AU836" s="196" t="s">
        <v>87</v>
      </c>
      <c r="AV836" s="13" t="s">
        <v>87</v>
      </c>
      <c r="AW836" s="13" t="s">
        <v>33</v>
      </c>
      <c r="AX836" s="13" t="s">
        <v>77</v>
      </c>
      <c r="AY836" s="196" t="s">
        <v>245</v>
      </c>
    </row>
    <row r="837" s="13" customFormat="1">
      <c r="A837" s="13"/>
      <c r="B837" s="194"/>
      <c r="C837" s="13"/>
      <c r="D837" s="195" t="s">
        <v>255</v>
      </c>
      <c r="E837" s="196" t="s">
        <v>1</v>
      </c>
      <c r="F837" s="197" t="s">
        <v>1186</v>
      </c>
      <c r="G837" s="13"/>
      <c r="H837" s="198">
        <v>3</v>
      </c>
      <c r="I837" s="199"/>
      <c r="J837" s="13"/>
      <c r="K837" s="13"/>
      <c r="L837" s="194"/>
      <c r="M837" s="200"/>
      <c r="N837" s="201"/>
      <c r="O837" s="201"/>
      <c r="P837" s="201"/>
      <c r="Q837" s="201"/>
      <c r="R837" s="201"/>
      <c r="S837" s="201"/>
      <c r="T837" s="20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196" t="s">
        <v>255</v>
      </c>
      <c r="AU837" s="196" t="s">
        <v>87</v>
      </c>
      <c r="AV837" s="13" t="s">
        <v>87</v>
      </c>
      <c r="AW837" s="13" t="s">
        <v>33</v>
      </c>
      <c r="AX837" s="13" t="s">
        <v>77</v>
      </c>
      <c r="AY837" s="196" t="s">
        <v>245</v>
      </c>
    </row>
    <row r="838" s="13" customFormat="1">
      <c r="A838" s="13"/>
      <c r="B838" s="194"/>
      <c r="C838" s="13"/>
      <c r="D838" s="195" t="s">
        <v>255</v>
      </c>
      <c r="E838" s="196" t="s">
        <v>1</v>
      </c>
      <c r="F838" s="197" t="s">
        <v>1187</v>
      </c>
      <c r="G838" s="13"/>
      <c r="H838" s="198">
        <v>5.7000000000000002</v>
      </c>
      <c r="I838" s="199"/>
      <c r="J838" s="13"/>
      <c r="K838" s="13"/>
      <c r="L838" s="194"/>
      <c r="M838" s="200"/>
      <c r="N838" s="201"/>
      <c r="O838" s="201"/>
      <c r="P838" s="201"/>
      <c r="Q838" s="201"/>
      <c r="R838" s="201"/>
      <c r="S838" s="201"/>
      <c r="T838" s="20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196" t="s">
        <v>255</v>
      </c>
      <c r="AU838" s="196" t="s">
        <v>87</v>
      </c>
      <c r="AV838" s="13" t="s">
        <v>87</v>
      </c>
      <c r="AW838" s="13" t="s">
        <v>33</v>
      </c>
      <c r="AX838" s="13" t="s">
        <v>77</v>
      </c>
      <c r="AY838" s="196" t="s">
        <v>245</v>
      </c>
    </row>
    <row r="839" s="13" customFormat="1">
      <c r="A839" s="13"/>
      <c r="B839" s="194"/>
      <c r="C839" s="13"/>
      <c r="D839" s="195" t="s">
        <v>255</v>
      </c>
      <c r="E839" s="196" t="s">
        <v>1</v>
      </c>
      <c r="F839" s="197" t="s">
        <v>1188</v>
      </c>
      <c r="G839" s="13"/>
      <c r="H839" s="198">
        <v>1.55</v>
      </c>
      <c r="I839" s="199"/>
      <c r="J839" s="13"/>
      <c r="K839" s="13"/>
      <c r="L839" s="194"/>
      <c r="M839" s="200"/>
      <c r="N839" s="201"/>
      <c r="O839" s="201"/>
      <c r="P839" s="201"/>
      <c r="Q839" s="201"/>
      <c r="R839" s="201"/>
      <c r="S839" s="201"/>
      <c r="T839" s="20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196" t="s">
        <v>255</v>
      </c>
      <c r="AU839" s="196" t="s">
        <v>87</v>
      </c>
      <c r="AV839" s="13" t="s">
        <v>87</v>
      </c>
      <c r="AW839" s="13" t="s">
        <v>33</v>
      </c>
      <c r="AX839" s="13" t="s">
        <v>77</v>
      </c>
      <c r="AY839" s="196" t="s">
        <v>245</v>
      </c>
    </row>
    <row r="840" s="14" customFormat="1">
      <c r="A840" s="14"/>
      <c r="B840" s="203"/>
      <c r="C840" s="14"/>
      <c r="D840" s="195" t="s">
        <v>255</v>
      </c>
      <c r="E840" s="204" t="s">
        <v>1</v>
      </c>
      <c r="F840" s="205" t="s">
        <v>260</v>
      </c>
      <c r="G840" s="14"/>
      <c r="H840" s="206">
        <v>96.25</v>
      </c>
      <c r="I840" s="207"/>
      <c r="J840" s="14"/>
      <c r="K840" s="14"/>
      <c r="L840" s="203"/>
      <c r="M840" s="208"/>
      <c r="N840" s="209"/>
      <c r="O840" s="209"/>
      <c r="P840" s="209"/>
      <c r="Q840" s="209"/>
      <c r="R840" s="209"/>
      <c r="S840" s="209"/>
      <c r="T840" s="210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04" t="s">
        <v>255</v>
      </c>
      <c r="AU840" s="204" t="s">
        <v>87</v>
      </c>
      <c r="AV840" s="14" t="s">
        <v>246</v>
      </c>
      <c r="AW840" s="14" t="s">
        <v>33</v>
      </c>
      <c r="AX840" s="14" t="s">
        <v>8</v>
      </c>
      <c r="AY840" s="204" t="s">
        <v>245</v>
      </c>
    </row>
    <row r="841" s="2" customFormat="1" ht="24.15" customHeight="1">
      <c r="A841" s="37"/>
      <c r="B841" s="180"/>
      <c r="C841" s="181" t="s">
        <v>1189</v>
      </c>
      <c r="D841" s="181" t="s">
        <v>248</v>
      </c>
      <c r="E841" s="182" t="s">
        <v>1190</v>
      </c>
      <c r="F841" s="183" t="s">
        <v>1191</v>
      </c>
      <c r="G841" s="184" t="s">
        <v>304</v>
      </c>
      <c r="H841" s="185">
        <v>0.503</v>
      </c>
      <c r="I841" s="186"/>
      <c r="J841" s="187">
        <f>ROUND(I841*H841,0)</f>
        <v>0</v>
      </c>
      <c r="K841" s="183" t="s">
        <v>252</v>
      </c>
      <c r="L841" s="38"/>
      <c r="M841" s="188" t="s">
        <v>1</v>
      </c>
      <c r="N841" s="189" t="s">
        <v>43</v>
      </c>
      <c r="O841" s="76"/>
      <c r="P841" s="190">
        <f>O841*H841</f>
        <v>0</v>
      </c>
      <c r="Q841" s="190">
        <v>0</v>
      </c>
      <c r="R841" s="190">
        <f>Q841*H841</f>
        <v>0</v>
      </c>
      <c r="S841" s="190">
        <v>0</v>
      </c>
      <c r="T841" s="191">
        <f>S841*H841</f>
        <v>0</v>
      </c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R841" s="192" t="s">
        <v>355</v>
      </c>
      <c r="AT841" s="192" t="s">
        <v>248</v>
      </c>
      <c r="AU841" s="192" t="s">
        <v>87</v>
      </c>
      <c r="AY841" s="18" t="s">
        <v>245</v>
      </c>
      <c r="BE841" s="193">
        <f>IF(N841="základní",J841,0)</f>
        <v>0</v>
      </c>
      <c r="BF841" s="193">
        <f>IF(N841="snížená",J841,0)</f>
        <v>0</v>
      </c>
      <c r="BG841" s="193">
        <f>IF(N841="zákl. přenesená",J841,0)</f>
        <v>0</v>
      </c>
      <c r="BH841" s="193">
        <f>IF(N841="sníž. přenesená",J841,0)</f>
        <v>0</v>
      </c>
      <c r="BI841" s="193">
        <f>IF(N841="nulová",J841,0)</f>
        <v>0</v>
      </c>
      <c r="BJ841" s="18" t="s">
        <v>87</v>
      </c>
      <c r="BK841" s="193">
        <f>ROUND(I841*H841,0)</f>
        <v>0</v>
      </c>
      <c r="BL841" s="18" t="s">
        <v>355</v>
      </c>
      <c r="BM841" s="192" t="s">
        <v>1192</v>
      </c>
    </row>
    <row r="842" s="2" customFormat="1" ht="24.15" customHeight="1">
      <c r="A842" s="37"/>
      <c r="B842" s="180"/>
      <c r="C842" s="181" t="s">
        <v>1193</v>
      </c>
      <c r="D842" s="181" t="s">
        <v>248</v>
      </c>
      <c r="E842" s="182" t="s">
        <v>1194</v>
      </c>
      <c r="F842" s="183" t="s">
        <v>1195</v>
      </c>
      <c r="G842" s="184" t="s">
        <v>304</v>
      </c>
      <c r="H842" s="185">
        <v>0.503</v>
      </c>
      <c r="I842" s="186"/>
      <c r="J842" s="187">
        <f>ROUND(I842*H842,0)</f>
        <v>0</v>
      </c>
      <c r="K842" s="183" t="s">
        <v>252</v>
      </c>
      <c r="L842" s="38"/>
      <c r="M842" s="188" t="s">
        <v>1</v>
      </c>
      <c r="N842" s="189" t="s">
        <v>43</v>
      </c>
      <c r="O842" s="76"/>
      <c r="P842" s="190">
        <f>O842*H842</f>
        <v>0</v>
      </c>
      <c r="Q842" s="190">
        <v>0</v>
      </c>
      <c r="R842" s="190">
        <f>Q842*H842</f>
        <v>0</v>
      </c>
      <c r="S842" s="190">
        <v>0</v>
      </c>
      <c r="T842" s="191">
        <f>S842*H842</f>
        <v>0</v>
      </c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R842" s="192" t="s">
        <v>355</v>
      </c>
      <c r="AT842" s="192" t="s">
        <v>248</v>
      </c>
      <c r="AU842" s="192" t="s">
        <v>87</v>
      </c>
      <c r="AY842" s="18" t="s">
        <v>245</v>
      </c>
      <c r="BE842" s="193">
        <f>IF(N842="základní",J842,0)</f>
        <v>0</v>
      </c>
      <c r="BF842" s="193">
        <f>IF(N842="snížená",J842,0)</f>
        <v>0</v>
      </c>
      <c r="BG842" s="193">
        <f>IF(N842="zákl. přenesená",J842,0)</f>
        <v>0</v>
      </c>
      <c r="BH842" s="193">
        <f>IF(N842="sníž. přenesená",J842,0)</f>
        <v>0</v>
      </c>
      <c r="BI842" s="193">
        <f>IF(N842="nulová",J842,0)</f>
        <v>0</v>
      </c>
      <c r="BJ842" s="18" t="s">
        <v>87</v>
      </c>
      <c r="BK842" s="193">
        <f>ROUND(I842*H842,0)</f>
        <v>0</v>
      </c>
      <c r="BL842" s="18" t="s">
        <v>355</v>
      </c>
      <c r="BM842" s="192" t="s">
        <v>1196</v>
      </c>
    </row>
    <row r="843" s="12" customFormat="1" ht="22.8" customHeight="1">
      <c r="A843" s="12"/>
      <c r="B843" s="167"/>
      <c r="C843" s="12"/>
      <c r="D843" s="168" t="s">
        <v>76</v>
      </c>
      <c r="E843" s="178" t="s">
        <v>1197</v>
      </c>
      <c r="F843" s="178" t="s">
        <v>1198</v>
      </c>
      <c r="G843" s="12"/>
      <c r="H843" s="12"/>
      <c r="I843" s="170"/>
      <c r="J843" s="179">
        <f>BK843</f>
        <v>0</v>
      </c>
      <c r="K843" s="12"/>
      <c r="L843" s="167"/>
      <c r="M843" s="172"/>
      <c r="N843" s="173"/>
      <c r="O843" s="173"/>
      <c r="P843" s="174">
        <f>SUM(P844:P946)</f>
        <v>0</v>
      </c>
      <c r="Q843" s="173"/>
      <c r="R843" s="174">
        <f>SUM(R844:R946)</f>
        <v>3.5107330209620002</v>
      </c>
      <c r="S843" s="173"/>
      <c r="T843" s="175">
        <f>SUM(T844:T946)</f>
        <v>0.91369900000000015</v>
      </c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R843" s="168" t="s">
        <v>87</v>
      </c>
      <c r="AT843" s="176" t="s">
        <v>76</v>
      </c>
      <c r="AU843" s="176" t="s">
        <v>8</v>
      </c>
      <c r="AY843" s="168" t="s">
        <v>245</v>
      </c>
      <c r="BK843" s="177">
        <f>SUM(BK844:BK946)</f>
        <v>0</v>
      </c>
    </row>
    <row r="844" s="2" customFormat="1" ht="14.4" customHeight="1">
      <c r="A844" s="37"/>
      <c r="B844" s="180"/>
      <c r="C844" s="181" t="s">
        <v>1199</v>
      </c>
      <c r="D844" s="181" t="s">
        <v>248</v>
      </c>
      <c r="E844" s="182" t="s">
        <v>1200</v>
      </c>
      <c r="F844" s="183" t="s">
        <v>1201</v>
      </c>
      <c r="G844" s="184" t="s">
        <v>515</v>
      </c>
      <c r="H844" s="185">
        <v>75.700000000000003</v>
      </c>
      <c r="I844" s="186"/>
      <c r="J844" s="187">
        <f>ROUND(I844*H844,0)</f>
        <v>0</v>
      </c>
      <c r="K844" s="183" t="s">
        <v>252</v>
      </c>
      <c r="L844" s="38"/>
      <c r="M844" s="188" t="s">
        <v>1</v>
      </c>
      <c r="N844" s="189" t="s">
        <v>43</v>
      </c>
      <c r="O844" s="76"/>
      <c r="P844" s="190">
        <f>O844*H844</f>
        <v>0</v>
      </c>
      <c r="Q844" s="190">
        <v>0</v>
      </c>
      <c r="R844" s="190">
        <f>Q844*H844</f>
        <v>0</v>
      </c>
      <c r="S844" s="190">
        <v>0.012070000000000001</v>
      </c>
      <c r="T844" s="191">
        <f>S844*H844</f>
        <v>0.91369900000000015</v>
      </c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R844" s="192" t="s">
        <v>355</v>
      </c>
      <c r="AT844" s="192" t="s">
        <v>248</v>
      </c>
      <c r="AU844" s="192" t="s">
        <v>87</v>
      </c>
      <c r="AY844" s="18" t="s">
        <v>245</v>
      </c>
      <c r="BE844" s="193">
        <f>IF(N844="základní",J844,0)</f>
        <v>0</v>
      </c>
      <c r="BF844" s="193">
        <f>IF(N844="snížená",J844,0)</f>
        <v>0</v>
      </c>
      <c r="BG844" s="193">
        <f>IF(N844="zákl. přenesená",J844,0)</f>
        <v>0</v>
      </c>
      <c r="BH844" s="193">
        <f>IF(N844="sníž. přenesená",J844,0)</f>
        <v>0</v>
      </c>
      <c r="BI844" s="193">
        <f>IF(N844="nulová",J844,0)</f>
        <v>0</v>
      </c>
      <c r="BJ844" s="18" t="s">
        <v>87</v>
      </c>
      <c r="BK844" s="193">
        <f>ROUND(I844*H844,0)</f>
        <v>0</v>
      </c>
      <c r="BL844" s="18" t="s">
        <v>355</v>
      </c>
      <c r="BM844" s="192" t="s">
        <v>1202</v>
      </c>
    </row>
    <row r="845" s="13" customFormat="1">
      <c r="A845" s="13"/>
      <c r="B845" s="194"/>
      <c r="C845" s="13"/>
      <c r="D845" s="195" t="s">
        <v>255</v>
      </c>
      <c r="E845" s="196" t="s">
        <v>1</v>
      </c>
      <c r="F845" s="197" t="s">
        <v>1203</v>
      </c>
      <c r="G845" s="13"/>
      <c r="H845" s="198">
        <v>75.700000000000003</v>
      </c>
      <c r="I845" s="199"/>
      <c r="J845" s="13"/>
      <c r="K845" s="13"/>
      <c r="L845" s="194"/>
      <c r="M845" s="200"/>
      <c r="N845" s="201"/>
      <c r="O845" s="201"/>
      <c r="P845" s="201"/>
      <c r="Q845" s="201"/>
      <c r="R845" s="201"/>
      <c r="S845" s="201"/>
      <c r="T845" s="202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196" t="s">
        <v>255</v>
      </c>
      <c r="AU845" s="196" t="s">
        <v>87</v>
      </c>
      <c r="AV845" s="13" t="s">
        <v>87</v>
      </c>
      <c r="AW845" s="13" t="s">
        <v>33</v>
      </c>
      <c r="AX845" s="13" t="s">
        <v>8</v>
      </c>
      <c r="AY845" s="196" t="s">
        <v>245</v>
      </c>
    </row>
    <row r="846" s="2" customFormat="1" ht="24.15" customHeight="1">
      <c r="A846" s="37"/>
      <c r="B846" s="180"/>
      <c r="C846" s="181" t="s">
        <v>1204</v>
      </c>
      <c r="D846" s="181" t="s">
        <v>248</v>
      </c>
      <c r="E846" s="182" t="s">
        <v>1205</v>
      </c>
      <c r="F846" s="183" t="s">
        <v>1206</v>
      </c>
      <c r="G846" s="184" t="s">
        <v>263</v>
      </c>
      <c r="H846" s="185">
        <v>8.9100000000000001</v>
      </c>
      <c r="I846" s="186"/>
      <c r="J846" s="187">
        <f>ROUND(I846*H846,0)</f>
        <v>0</v>
      </c>
      <c r="K846" s="183" t="s">
        <v>252</v>
      </c>
      <c r="L846" s="38"/>
      <c r="M846" s="188" t="s">
        <v>1</v>
      </c>
      <c r="N846" s="189" t="s">
        <v>43</v>
      </c>
      <c r="O846" s="76"/>
      <c r="P846" s="190">
        <f>O846*H846</f>
        <v>0</v>
      </c>
      <c r="Q846" s="190">
        <v>0.00026848749999999999</v>
      </c>
      <c r="R846" s="190">
        <f>Q846*H846</f>
        <v>0.0023922236249999999</v>
      </c>
      <c r="S846" s="190">
        <v>0</v>
      </c>
      <c r="T846" s="191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192" t="s">
        <v>355</v>
      </c>
      <c r="AT846" s="192" t="s">
        <v>248</v>
      </c>
      <c r="AU846" s="192" t="s">
        <v>87</v>
      </c>
      <c r="AY846" s="18" t="s">
        <v>245</v>
      </c>
      <c r="BE846" s="193">
        <f>IF(N846="základní",J846,0)</f>
        <v>0</v>
      </c>
      <c r="BF846" s="193">
        <f>IF(N846="snížená",J846,0)</f>
        <v>0</v>
      </c>
      <c r="BG846" s="193">
        <f>IF(N846="zákl. přenesená",J846,0)</f>
        <v>0</v>
      </c>
      <c r="BH846" s="193">
        <f>IF(N846="sníž. přenesená",J846,0)</f>
        <v>0</v>
      </c>
      <c r="BI846" s="193">
        <f>IF(N846="nulová",J846,0)</f>
        <v>0</v>
      </c>
      <c r="BJ846" s="18" t="s">
        <v>87</v>
      </c>
      <c r="BK846" s="193">
        <f>ROUND(I846*H846,0)</f>
        <v>0</v>
      </c>
      <c r="BL846" s="18" t="s">
        <v>355</v>
      </c>
      <c r="BM846" s="192" t="s">
        <v>1207</v>
      </c>
    </row>
    <row r="847" s="13" customFormat="1">
      <c r="A847" s="13"/>
      <c r="B847" s="194"/>
      <c r="C847" s="13"/>
      <c r="D847" s="195" t="s">
        <v>255</v>
      </c>
      <c r="E847" s="196" t="s">
        <v>1</v>
      </c>
      <c r="F847" s="197" t="s">
        <v>849</v>
      </c>
      <c r="G847" s="13"/>
      <c r="H847" s="198">
        <v>3.5099999999999998</v>
      </c>
      <c r="I847" s="199"/>
      <c r="J847" s="13"/>
      <c r="K847" s="13"/>
      <c r="L847" s="194"/>
      <c r="M847" s="200"/>
      <c r="N847" s="201"/>
      <c r="O847" s="201"/>
      <c r="P847" s="201"/>
      <c r="Q847" s="201"/>
      <c r="R847" s="201"/>
      <c r="S847" s="201"/>
      <c r="T847" s="202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196" t="s">
        <v>255</v>
      </c>
      <c r="AU847" s="196" t="s">
        <v>87</v>
      </c>
      <c r="AV847" s="13" t="s">
        <v>87</v>
      </c>
      <c r="AW847" s="13" t="s">
        <v>33</v>
      </c>
      <c r="AX847" s="13" t="s">
        <v>77</v>
      </c>
      <c r="AY847" s="196" t="s">
        <v>245</v>
      </c>
    </row>
    <row r="848" s="13" customFormat="1">
      <c r="A848" s="13"/>
      <c r="B848" s="194"/>
      <c r="C848" s="13"/>
      <c r="D848" s="195" t="s">
        <v>255</v>
      </c>
      <c r="E848" s="196" t="s">
        <v>1</v>
      </c>
      <c r="F848" s="197" t="s">
        <v>850</v>
      </c>
      <c r="G848" s="13"/>
      <c r="H848" s="198">
        <v>5.4000000000000004</v>
      </c>
      <c r="I848" s="199"/>
      <c r="J848" s="13"/>
      <c r="K848" s="13"/>
      <c r="L848" s="194"/>
      <c r="M848" s="200"/>
      <c r="N848" s="201"/>
      <c r="O848" s="201"/>
      <c r="P848" s="201"/>
      <c r="Q848" s="201"/>
      <c r="R848" s="201"/>
      <c r="S848" s="201"/>
      <c r="T848" s="20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196" t="s">
        <v>255</v>
      </c>
      <c r="AU848" s="196" t="s">
        <v>87</v>
      </c>
      <c r="AV848" s="13" t="s">
        <v>87</v>
      </c>
      <c r="AW848" s="13" t="s">
        <v>33</v>
      </c>
      <c r="AX848" s="13" t="s">
        <v>77</v>
      </c>
      <c r="AY848" s="196" t="s">
        <v>245</v>
      </c>
    </row>
    <row r="849" s="14" customFormat="1">
      <c r="A849" s="14"/>
      <c r="B849" s="203"/>
      <c r="C849" s="14"/>
      <c r="D849" s="195" t="s">
        <v>255</v>
      </c>
      <c r="E849" s="204" t="s">
        <v>1</v>
      </c>
      <c r="F849" s="205" t="s">
        <v>260</v>
      </c>
      <c r="G849" s="14"/>
      <c r="H849" s="206">
        <v>8.9100000000000001</v>
      </c>
      <c r="I849" s="207"/>
      <c r="J849" s="14"/>
      <c r="K849" s="14"/>
      <c r="L849" s="203"/>
      <c r="M849" s="208"/>
      <c r="N849" s="209"/>
      <c r="O849" s="209"/>
      <c r="P849" s="209"/>
      <c r="Q849" s="209"/>
      <c r="R849" s="209"/>
      <c r="S849" s="209"/>
      <c r="T849" s="210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04" t="s">
        <v>255</v>
      </c>
      <c r="AU849" s="204" t="s">
        <v>87</v>
      </c>
      <c r="AV849" s="14" t="s">
        <v>246</v>
      </c>
      <c r="AW849" s="14" t="s">
        <v>33</v>
      </c>
      <c r="AX849" s="14" t="s">
        <v>8</v>
      </c>
      <c r="AY849" s="204" t="s">
        <v>245</v>
      </c>
    </row>
    <row r="850" s="2" customFormat="1" ht="24.15" customHeight="1">
      <c r="A850" s="37"/>
      <c r="B850" s="180"/>
      <c r="C850" s="181" t="s">
        <v>1208</v>
      </c>
      <c r="D850" s="181" t="s">
        <v>248</v>
      </c>
      <c r="E850" s="182" t="s">
        <v>1209</v>
      </c>
      <c r="F850" s="183" t="s">
        <v>1210</v>
      </c>
      <c r="G850" s="184" t="s">
        <v>263</v>
      </c>
      <c r="H850" s="185">
        <v>91.689999999999998</v>
      </c>
      <c r="I850" s="186"/>
      <c r="J850" s="187">
        <f>ROUND(I850*H850,0)</f>
        <v>0</v>
      </c>
      <c r="K850" s="183" t="s">
        <v>252</v>
      </c>
      <c r="L850" s="38"/>
      <c r="M850" s="188" t="s">
        <v>1</v>
      </c>
      <c r="N850" s="189" t="s">
        <v>43</v>
      </c>
      <c r="O850" s="76"/>
      <c r="P850" s="190">
        <f>O850*H850</f>
        <v>0</v>
      </c>
      <c r="Q850" s="190">
        <v>0.000260425</v>
      </c>
      <c r="R850" s="190">
        <f>Q850*H850</f>
        <v>0.02387836825</v>
      </c>
      <c r="S850" s="190">
        <v>0</v>
      </c>
      <c r="T850" s="191">
        <f>S850*H850</f>
        <v>0</v>
      </c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R850" s="192" t="s">
        <v>355</v>
      </c>
      <c r="AT850" s="192" t="s">
        <v>248</v>
      </c>
      <c r="AU850" s="192" t="s">
        <v>87</v>
      </c>
      <c r="AY850" s="18" t="s">
        <v>245</v>
      </c>
      <c r="BE850" s="193">
        <f>IF(N850="základní",J850,0)</f>
        <v>0</v>
      </c>
      <c r="BF850" s="193">
        <f>IF(N850="snížená",J850,0)</f>
        <v>0</v>
      </c>
      <c r="BG850" s="193">
        <f>IF(N850="zákl. přenesená",J850,0)</f>
        <v>0</v>
      </c>
      <c r="BH850" s="193">
        <f>IF(N850="sníž. přenesená",J850,0)</f>
        <v>0</v>
      </c>
      <c r="BI850" s="193">
        <f>IF(N850="nulová",J850,0)</f>
        <v>0</v>
      </c>
      <c r="BJ850" s="18" t="s">
        <v>87</v>
      </c>
      <c r="BK850" s="193">
        <f>ROUND(I850*H850,0)</f>
        <v>0</v>
      </c>
      <c r="BL850" s="18" t="s">
        <v>355</v>
      </c>
      <c r="BM850" s="192" t="s">
        <v>1211</v>
      </c>
    </row>
    <row r="851" s="13" customFormat="1">
      <c r="A851" s="13"/>
      <c r="B851" s="194"/>
      <c r="C851" s="13"/>
      <c r="D851" s="195" t="s">
        <v>255</v>
      </c>
      <c r="E851" s="196" t="s">
        <v>1</v>
      </c>
      <c r="F851" s="197" t="s">
        <v>851</v>
      </c>
      <c r="G851" s="13"/>
      <c r="H851" s="198">
        <v>19.199999999999999</v>
      </c>
      <c r="I851" s="199"/>
      <c r="J851" s="13"/>
      <c r="K851" s="13"/>
      <c r="L851" s="194"/>
      <c r="M851" s="200"/>
      <c r="N851" s="201"/>
      <c r="O851" s="201"/>
      <c r="P851" s="201"/>
      <c r="Q851" s="201"/>
      <c r="R851" s="201"/>
      <c r="S851" s="201"/>
      <c r="T851" s="20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96" t="s">
        <v>255</v>
      </c>
      <c r="AU851" s="196" t="s">
        <v>87</v>
      </c>
      <c r="AV851" s="13" t="s">
        <v>87</v>
      </c>
      <c r="AW851" s="13" t="s">
        <v>33</v>
      </c>
      <c r="AX851" s="13" t="s">
        <v>77</v>
      </c>
      <c r="AY851" s="196" t="s">
        <v>245</v>
      </c>
    </row>
    <row r="852" s="13" customFormat="1">
      <c r="A852" s="13"/>
      <c r="B852" s="194"/>
      <c r="C852" s="13"/>
      <c r="D852" s="195" t="s">
        <v>255</v>
      </c>
      <c r="E852" s="196" t="s">
        <v>1</v>
      </c>
      <c r="F852" s="197" t="s">
        <v>852</v>
      </c>
      <c r="G852" s="13"/>
      <c r="H852" s="198">
        <v>20.824999999999999</v>
      </c>
      <c r="I852" s="199"/>
      <c r="J852" s="13"/>
      <c r="K852" s="13"/>
      <c r="L852" s="194"/>
      <c r="M852" s="200"/>
      <c r="N852" s="201"/>
      <c r="O852" s="201"/>
      <c r="P852" s="201"/>
      <c r="Q852" s="201"/>
      <c r="R852" s="201"/>
      <c r="S852" s="201"/>
      <c r="T852" s="20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196" t="s">
        <v>255</v>
      </c>
      <c r="AU852" s="196" t="s">
        <v>87</v>
      </c>
      <c r="AV852" s="13" t="s">
        <v>87</v>
      </c>
      <c r="AW852" s="13" t="s">
        <v>33</v>
      </c>
      <c r="AX852" s="13" t="s">
        <v>77</v>
      </c>
      <c r="AY852" s="196" t="s">
        <v>245</v>
      </c>
    </row>
    <row r="853" s="13" customFormat="1">
      <c r="A853" s="13"/>
      <c r="B853" s="194"/>
      <c r="C853" s="13"/>
      <c r="D853" s="195" t="s">
        <v>255</v>
      </c>
      <c r="E853" s="196" t="s">
        <v>1</v>
      </c>
      <c r="F853" s="197" t="s">
        <v>853</v>
      </c>
      <c r="G853" s="13"/>
      <c r="H853" s="198">
        <v>2.8799999999999999</v>
      </c>
      <c r="I853" s="199"/>
      <c r="J853" s="13"/>
      <c r="K853" s="13"/>
      <c r="L853" s="194"/>
      <c r="M853" s="200"/>
      <c r="N853" s="201"/>
      <c r="O853" s="201"/>
      <c r="P853" s="201"/>
      <c r="Q853" s="201"/>
      <c r="R853" s="201"/>
      <c r="S853" s="201"/>
      <c r="T853" s="20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196" t="s">
        <v>255</v>
      </c>
      <c r="AU853" s="196" t="s">
        <v>87</v>
      </c>
      <c r="AV853" s="13" t="s">
        <v>87</v>
      </c>
      <c r="AW853" s="13" t="s">
        <v>33</v>
      </c>
      <c r="AX853" s="13" t="s">
        <v>77</v>
      </c>
      <c r="AY853" s="196" t="s">
        <v>245</v>
      </c>
    </row>
    <row r="854" s="13" customFormat="1">
      <c r="A854" s="13"/>
      <c r="B854" s="194"/>
      <c r="C854" s="13"/>
      <c r="D854" s="195" t="s">
        <v>255</v>
      </c>
      <c r="E854" s="196" t="s">
        <v>1</v>
      </c>
      <c r="F854" s="197" t="s">
        <v>858</v>
      </c>
      <c r="G854" s="13"/>
      <c r="H854" s="198">
        <v>3.2799999999999998</v>
      </c>
      <c r="I854" s="199"/>
      <c r="J854" s="13"/>
      <c r="K854" s="13"/>
      <c r="L854" s="194"/>
      <c r="M854" s="200"/>
      <c r="N854" s="201"/>
      <c r="O854" s="201"/>
      <c r="P854" s="201"/>
      <c r="Q854" s="201"/>
      <c r="R854" s="201"/>
      <c r="S854" s="201"/>
      <c r="T854" s="20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196" t="s">
        <v>255</v>
      </c>
      <c r="AU854" s="196" t="s">
        <v>87</v>
      </c>
      <c r="AV854" s="13" t="s">
        <v>87</v>
      </c>
      <c r="AW854" s="13" t="s">
        <v>33</v>
      </c>
      <c r="AX854" s="13" t="s">
        <v>77</v>
      </c>
      <c r="AY854" s="196" t="s">
        <v>245</v>
      </c>
    </row>
    <row r="855" s="13" customFormat="1">
      <c r="A855" s="13"/>
      <c r="B855" s="194"/>
      <c r="C855" s="13"/>
      <c r="D855" s="195" t="s">
        <v>255</v>
      </c>
      <c r="E855" s="196" t="s">
        <v>1</v>
      </c>
      <c r="F855" s="197" t="s">
        <v>859</v>
      </c>
      <c r="G855" s="13"/>
      <c r="H855" s="198">
        <v>38.399999999999999</v>
      </c>
      <c r="I855" s="199"/>
      <c r="J855" s="13"/>
      <c r="K855" s="13"/>
      <c r="L855" s="194"/>
      <c r="M855" s="200"/>
      <c r="N855" s="201"/>
      <c r="O855" s="201"/>
      <c r="P855" s="201"/>
      <c r="Q855" s="201"/>
      <c r="R855" s="201"/>
      <c r="S855" s="201"/>
      <c r="T855" s="20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196" t="s">
        <v>255</v>
      </c>
      <c r="AU855" s="196" t="s">
        <v>87</v>
      </c>
      <c r="AV855" s="13" t="s">
        <v>87</v>
      </c>
      <c r="AW855" s="13" t="s">
        <v>33</v>
      </c>
      <c r="AX855" s="13" t="s">
        <v>77</v>
      </c>
      <c r="AY855" s="196" t="s">
        <v>245</v>
      </c>
    </row>
    <row r="856" s="13" customFormat="1">
      <c r="A856" s="13"/>
      <c r="B856" s="194"/>
      <c r="C856" s="13"/>
      <c r="D856" s="195" t="s">
        <v>255</v>
      </c>
      <c r="E856" s="196" t="s">
        <v>1</v>
      </c>
      <c r="F856" s="197" t="s">
        <v>860</v>
      </c>
      <c r="G856" s="13"/>
      <c r="H856" s="198">
        <v>7.1050000000000004</v>
      </c>
      <c r="I856" s="199"/>
      <c r="J856" s="13"/>
      <c r="K856" s="13"/>
      <c r="L856" s="194"/>
      <c r="M856" s="200"/>
      <c r="N856" s="201"/>
      <c r="O856" s="201"/>
      <c r="P856" s="201"/>
      <c r="Q856" s="201"/>
      <c r="R856" s="201"/>
      <c r="S856" s="201"/>
      <c r="T856" s="202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196" t="s">
        <v>255</v>
      </c>
      <c r="AU856" s="196" t="s">
        <v>87</v>
      </c>
      <c r="AV856" s="13" t="s">
        <v>87</v>
      </c>
      <c r="AW856" s="13" t="s">
        <v>33</v>
      </c>
      <c r="AX856" s="13" t="s">
        <v>77</v>
      </c>
      <c r="AY856" s="196" t="s">
        <v>245</v>
      </c>
    </row>
    <row r="857" s="14" customFormat="1">
      <c r="A857" s="14"/>
      <c r="B857" s="203"/>
      <c r="C857" s="14"/>
      <c r="D857" s="195" t="s">
        <v>255</v>
      </c>
      <c r="E857" s="204" t="s">
        <v>1</v>
      </c>
      <c r="F857" s="205" t="s">
        <v>260</v>
      </c>
      <c r="G857" s="14"/>
      <c r="H857" s="206">
        <v>91.689999999999998</v>
      </c>
      <c r="I857" s="207"/>
      <c r="J857" s="14"/>
      <c r="K857" s="14"/>
      <c r="L857" s="203"/>
      <c r="M857" s="208"/>
      <c r="N857" s="209"/>
      <c r="O857" s="209"/>
      <c r="P857" s="209"/>
      <c r="Q857" s="209"/>
      <c r="R857" s="209"/>
      <c r="S857" s="209"/>
      <c r="T857" s="210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04" t="s">
        <v>255</v>
      </c>
      <c r="AU857" s="204" t="s">
        <v>87</v>
      </c>
      <c r="AV857" s="14" t="s">
        <v>246</v>
      </c>
      <c r="AW857" s="14" t="s">
        <v>33</v>
      </c>
      <c r="AX857" s="14" t="s">
        <v>8</v>
      </c>
      <c r="AY857" s="204" t="s">
        <v>245</v>
      </c>
    </row>
    <row r="858" s="2" customFormat="1" ht="24.15" customHeight="1">
      <c r="A858" s="37"/>
      <c r="B858" s="180"/>
      <c r="C858" s="181" t="s">
        <v>1212</v>
      </c>
      <c r="D858" s="181" t="s">
        <v>248</v>
      </c>
      <c r="E858" s="182" t="s">
        <v>1213</v>
      </c>
      <c r="F858" s="183" t="s">
        <v>1214</v>
      </c>
      <c r="G858" s="184" t="s">
        <v>263</v>
      </c>
      <c r="H858" s="185">
        <v>21.989999999999998</v>
      </c>
      <c r="I858" s="186"/>
      <c r="J858" s="187">
        <f>ROUND(I858*H858,0)</f>
        <v>0</v>
      </c>
      <c r="K858" s="183" t="s">
        <v>252</v>
      </c>
      <c r="L858" s="38"/>
      <c r="M858" s="188" t="s">
        <v>1</v>
      </c>
      <c r="N858" s="189" t="s">
        <v>43</v>
      </c>
      <c r="O858" s="76"/>
      <c r="P858" s="190">
        <f>O858*H858</f>
        <v>0</v>
      </c>
      <c r="Q858" s="190">
        <v>0.00026533749999999999</v>
      </c>
      <c r="R858" s="190">
        <f>Q858*H858</f>
        <v>0.0058347716249999996</v>
      </c>
      <c r="S858" s="190">
        <v>0</v>
      </c>
      <c r="T858" s="191">
        <f>S858*H858</f>
        <v>0</v>
      </c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R858" s="192" t="s">
        <v>355</v>
      </c>
      <c r="AT858" s="192" t="s">
        <v>248</v>
      </c>
      <c r="AU858" s="192" t="s">
        <v>87</v>
      </c>
      <c r="AY858" s="18" t="s">
        <v>245</v>
      </c>
      <c r="BE858" s="193">
        <f>IF(N858="základní",J858,0)</f>
        <v>0</v>
      </c>
      <c r="BF858" s="193">
        <f>IF(N858="snížená",J858,0)</f>
        <v>0</v>
      </c>
      <c r="BG858" s="193">
        <f>IF(N858="zákl. přenesená",J858,0)</f>
        <v>0</v>
      </c>
      <c r="BH858" s="193">
        <f>IF(N858="sníž. přenesená",J858,0)</f>
        <v>0</v>
      </c>
      <c r="BI858" s="193">
        <f>IF(N858="nulová",J858,0)</f>
        <v>0</v>
      </c>
      <c r="BJ858" s="18" t="s">
        <v>87</v>
      </c>
      <c r="BK858" s="193">
        <f>ROUND(I858*H858,0)</f>
        <v>0</v>
      </c>
      <c r="BL858" s="18" t="s">
        <v>355</v>
      </c>
      <c r="BM858" s="192" t="s">
        <v>1215</v>
      </c>
    </row>
    <row r="859" s="13" customFormat="1">
      <c r="A859" s="13"/>
      <c r="B859" s="194"/>
      <c r="C859" s="13"/>
      <c r="D859" s="195" t="s">
        <v>255</v>
      </c>
      <c r="E859" s="196" t="s">
        <v>1</v>
      </c>
      <c r="F859" s="197" t="s">
        <v>865</v>
      </c>
      <c r="G859" s="13"/>
      <c r="H859" s="198">
        <v>11.1</v>
      </c>
      <c r="I859" s="199"/>
      <c r="J859" s="13"/>
      <c r="K859" s="13"/>
      <c r="L859" s="194"/>
      <c r="M859" s="200"/>
      <c r="N859" s="201"/>
      <c r="O859" s="201"/>
      <c r="P859" s="201"/>
      <c r="Q859" s="201"/>
      <c r="R859" s="201"/>
      <c r="S859" s="201"/>
      <c r="T859" s="20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196" t="s">
        <v>255</v>
      </c>
      <c r="AU859" s="196" t="s">
        <v>87</v>
      </c>
      <c r="AV859" s="13" t="s">
        <v>87</v>
      </c>
      <c r="AW859" s="13" t="s">
        <v>33</v>
      </c>
      <c r="AX859" s="13" t="s">
        <v>77</v>
      </c>
      <c r="AY859" s="196" t="s">
        <v>245</v>
      </c>
    </row>
    <row r="860" s="13" customFormat="1">
      <c r="A860" s="13"/>
      <c r="B860" s="194"/>
      <c r="C860" s="13"/>
      <c r="D860" s="195" t="s">
        <v>255</v>
      </c>
      <c r="E860" s="196" t="s">
        <v>1</v>
      </c>
      <c r="F860" s="197" t="s">
        <v>866</v>
      </c>
      <c r="G860" s="13"/>
      <c r="H860" s="198">
        <v>10.890000000000001</v>
      </c>
      <c r="I860" s="199"/>
      <c r="J860" s="13"/>
      <c r="K860" s="13"/>
      <c r="L860" s="194"/>
      <c r="M860" s="200"/>
      <c r="N860" s="201"/>
      <c r="O860" s="201"/>
      <c r="P860" s="201"/>
      <c r="Q860" s="201"/>
      <c r="R860" s="201"/>
      <c r="S860" s="201"/>
      <c r="T860" s="202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196" t="s">
        <v>255</v>
      </c>
      <c r="AU860" s="196" t="s">
        <v>87</v>
      </c>
      <c r="AV860" s="13" t="s">
        <v>87</v>
      </c>
      <c r="AW860" s="13" t="s">
        <v>33</v>
      </c>
      <c r="AX860" s="13" t="s">
        <v>77</v>
      </c>
      <c r="AY860" s="196" t="s">
        <v>245</v>
      </c>
    </row>
    <row r="861" s="14" customFormat="1">
      <c r="A861" s="14"/>
      <c r="B861" s="203"/>
      <c r="C861" s="14"/>
      <c r="D861" s="195" t="s">
        <v>255</v>
      </c>
      <c r="E861" s="204" t="s">
        <v>1</v>
      </c>
      <c r="F861" s="205" t="s">
        <v>260</v>
      </c>
      <c r="G861" s="14"/>
      <c r="H861" s="206">
        <v>21.989999999999998</v>
      </c>
      <c r="I861" s="207"/>
      <c r="J861" s="14"/>
      <c r="K861" s="14"/>
      <c r="L861" s="203"/>
      <c r="M861" s="208"/>
      <c r="N861" s="209"/>
      <c r="O861" s="209"/>
      <c r="P861" s="209"/>
      <c r="Q861" s="209"/>
      <c r="R861" s="209"/>
      <c r="S861" s="209"/>
      <c r="T861" s="21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04" t="s">
        <v>255</v>
      </c>
      <c r="AU861" s="204" t="s">
        <v>87</v>
      </c>
      <c r="AV861" s="14" t="s">
        <v>246</v>
      </c>
      <c r="AW861" s="14" t="s">
        <v>33</v>
      </c>
      <c r="AX861" s="14" t="s">
        <v>8</v>
      </c>
      <c r="AY861" s="204" t="s">
        <v>245</v>
      </c>
    </row>
    <row r="862" s="2" customFormat="1" ht="14.4" customHeight="1">
      <c r="A862" s="37"/>
      <c r="B862" s="180"/>
      <c r="C862" s="219" t="s">
        <v>1216</v>
      </c>
      <c r="D862" s="219" t="s">
        <v>377</v>
      </c>
      <c r="E862" s="220" t="s">
        <v>1217</v>
      </c>
      <c r="F862" s="221" t="s">
        <v>1218</v>
      </c>
      <c r="G862" s="222" t="s">
        <v>263</v>
      </c>
      <c r="H862" s="223">
        <v>122.59</v>
      </c>
      <c r="I862" s="224"/>
      <c r="J862" s="225">
        <f>ROUND(I862*H862,0)</f>
        <v>0</v>
      </c>
      <c r="K862" s="221" t="s">
        <v>1</v>
      </c>
      <c r="L862" s="226"/>
      <c r="M862" s="227" t="s">
        <v>1</v>
      </c>
      <c r="N862" s="228" t="s">
        <v>43</v>
      </c>
      <c r="O862" s="76"/>
      <c r="P862" s="190">
        <f>O862*H862</f>
        <v>0</v>
      </c>
      <c r="Q862" s="190">
        <v>0.02</v>
      </c>
      <c r="R862" s="190">
        <f>Q862*H862</f>
        <v>2.4518</v>
      </c>
      <c r="S862" s="190">
        <v>0</v>
      </c>
      <c r="T862" s="191">
        <f>S862*H862</f>
        <v>0</v>
      </c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R862" s="192" t="s">
        <v>468</v>
      </c>
      <c r="AT862" s="192" t="s">
        <v>377</v>
      </c>
      <c r="AU862" s="192" t="s">
        <v>87</v>
      </c>
      <c r="AY862" s="18" t="s">
        <v>245</v>
      </c>
      <c r="BE862" s="193">
        <f>IF(N862="základní",J862,0)</f>
        <v>0</v>
      </c>
      <c r="BF862" s="193">
        <f>IF(N862="snížená",J862,0)</f>
        <v>0</v>
      </c>
      <c r="BG862" s="193">
        <f>IF(N862="zákl. přenesená",J862,0)</f>
        <v>0</v>
      </c>
      <c r="BH862" s="193">
        <f>IF(N862="sníž. přenesená",J862,0)</f>
        <v>0</v>
      </c>
      <c r="BI862" s="193">
        <f>IF(N862="nulová",J862,0)</f>
        <v>0</v>
      </c>
      <c r="BJ862" s="18" t="s">
        <v>87</v>
      </c>
      <c r="BK862" s="193">
        <f>ROUND(I862*H862,0)</f>
        <v>0</v>
      </c>
      <c r="BL862" s="18" t="s">
        <v>355</v>
      </c>
      <c r="BM862" s="192" t="s">
        <v>1219</v>
      </c>
    </row>
    <row r="863" s="13" customFormat="1">
      <c r="A863" s="13"/>
      <c r="B863" s="194"/>
      <c r="C863" s="13"/>
      <c r="D863" s="195" t="s">
        <v>255</v>
      </c>
      <c r="E863" s="196" t="s">
        <v>1</v>
      </c>
      <c r="F863" s="197" t="s">
        <v>849</v>
      </c>
      <c r="G863" s="13"/>
      <c r="H863" s="198">
        <v>3.5099999999999998</v>
      </c>
      <c r="I863" s="199"/>
      <c r="J863" s="13"/>
      <c r="K863" s="13"/>
      <c r="L863" s="194"/>
      <c r="M863" s="200"/>
      <c r="N863" s="201"/>
      <c r="O863" s="201"/>
      <c r="P863" s="201"/>
      <c r="Q863" s="201"/>
      <c r="R863" s="201"/>
      <c r="S863" s="201"/>
      <c r="T863" s="20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196" t="s">
        <v>255</v>
      </c>
      <c r="AU863" s="196" t="s">
        <v>87</v>
      </c>
      <c r="AV863" s="13" t="s">
        <v>87</v>
      </c>
      <c r="AW863" s="13" t="s">
        <v>33</v>
      </c>
      <c r="AX863" s="13" t="s">
        <v>77</v>
      </c>
      <c r="AY863" s="196" t="s">
        <v>245</v>
      </c>
    </row>
    <row r="864" s="13" customFormat="1">
      <c r="A864" s="13"/>
      <c r="B864" s="194"/>
      <c r="C864" s="13"/>
      <c r="D864" s="195" t="s">
        <v>255</v>
      </c>
      <c r="E864" s="196" t="s">
        <v>1</v>
      </c>
      <c r="F864" s="197" t="s">
        <v>850</v>
      </c>
      <c r="G864" s="13"/>
      <c r="H864" s="198">
        <v>5.4000000000000004</v>
      </c>
      <c r="I864" s="199"/>
      <c r="J864" s="13"/>
      <c r="K864" s="13"/>
      <c r="L864" s="194"/>
      <c r="M864" s="200"/>
      <c r="N864" s="201"/>
      <c r="O864" s="201"/>
      <c r="P864" s="201"/>
      <c r="Q864" s="201"/>
      <c r="R864" s="201"/>
      <c r="S864" s="201"/>
      <c r="T864" s="20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196" t="s">
        <v>255</v>
      </c>
      <c r="AU864" s="196" t="s">
        <v>87</v>
      </c>
      <c r="AV864" s="13" t="s">
        <v>87</v>
      </c>
      <c r="AW864" s="13" t="s">
        <v>33</v>
      </c>
      <c r="AX864" s="13" t="s">
        <v>77</v>
      </c>
      <c r="AY864" s="196" t="s">
        <v>245</v>
      </c>
    </row>
    <row r="865" s="13" customFormat="1">
      <c r="A865" s="13"/>
      <c r="B865" s="194"/>
      <c r="C865" s="13"/>
      <c r="D865" s="195" t="s">
        <v>255</v>
      </c>
      <c r="E865" s="196" t="s">
        <v>1</v>
      </c>
      <c r="F865" s="197" t="s">
        <v>851</v>
      </c>
      <c r="G865" s="13"/>
      <c r="H865" s="198">
        <v>19.199999999999999</v>
      </c>
      <c r="I865" s="199"/>
      <c r="J865" s="13"/>
      <c r="K865" s="13"/>
      <c r="L865" s="194"/>
      <c r="M865" s="200"/>
      <c r="N865" s="201"/>
      <c r="O865" s="201"/>
      <c r="P865" s="201"/>
      <c r="Q865" s="201"/>
      <c r="R865" s="201"/>
      <c r="S865" s="201"/>
      <c r="T865" s="20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196" t="s">
        <v>255</v>
      </c>
      <c r="AU865" s="196" t="s">
        <v>87</v>
      </c>
      <c r="AV865" s="13" t="s">
        <v>87</v>
      </c>
      <c r="AW865" s="13" t="s">
        <v>33</v>
      </c>
      <c r="AX865" s="13" t="s">
        <v>77</v>
      </c>
      <c r="AY865" s="196" t="s">
        <v>245</v>
      </c>
    </row>
    <row r="866" s="13" customFormat="1">
      <c r="A866" s="13"/>
      <c r="B866" s="194"/>
      <c r="C866" s="13"/>
      <c r="D866" s="195" t="s">
        <v>255</v>
      </c>
      <c r="E866" s="196" t="s">
        <v>1</v>
      </c>
      <c r="F866" s="197" t="s">
        <v>852</v>
      </c>
      <c r="G866" s="13"/>
      <c r="H866" s="198">
        <v>20.824999999999999</v>
      </c>
      <c r="I866" s="199"/>
      <c r="J866" s="13"/>
      <c r="K866" s="13"/>
      <c r="L866" s="194"/>
      <c r="M866" s="200"/>
      <c r="N866" s="201"/>
      <c r="O866" s="201"/>
      <c r="P866" s="201"/>
      <c r="Q866" s="201"/>
      <c r="R866" s="201"/>
      <c r="S866" s="201"/>
      <c r="T866" s="20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196" t="s">
        <v>255</v>
      </c>
      <c r="AU866" s="196" t="s">
        <v>87</v>
      </c>
      <c r="AV866" s="13" t="s">
        <v>87</v>
      </c>
      <c r="AW866" s="13" t="s">
        <v>33</v>
      </c>
      <c r="AX866" s="13" t="s">
        <v>77</v>
      </c>
      <c r="AY866" s="196" t="s">
        <v>245</v>
      </c>
    </row>
    <row r="867" s="13" customFormat="1">
      <c r="A867" s="13"/>
      <c r="B867" s="194"/>
      <c r="C867" s="13"/>
      <c r="D867" s="195" t="s">
        <v>255</v>
      </c>
      <c r="E867" s="196" t="s">
        <v>1</v>
      </c>
      <c r="F867" s="197" t="s">
        <v>853</v>
      </c>
      <c r="G867" s="13"/>
      <c r="H867" s="198">
        <v>2.8799999999999999</v>
      </c>
      <c r="I867" s="199"/>
      <c r="J867" s="13"/>
      <c r="K867" s="13"/>
      <c r="L867" s="194"/>
      <c r="M867" s="200"/>
      <c r="N867" s="201"/>
      <c r="O867" s="201"/>
      <c r="P867" s="201"/>
      <c r="Q867" s="201"/>
      <c r="R867" s="201"/>
      <c r="S867" s="201"/>
      <c r="T867" s="20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196" t="s">
        <v>255</v>
      </c>
      <c r="AU867" s="196" t="s">
        <v>87</v>
      </c>
      <c r="AV867" s="13" t="s">
        <v>87</v>
      </c>
      <c r="AW867" s="13" t="s">
        <v>33</v>
      </c>
      <c r="AX867" s="13" t="s">
        <v>77</v>
      </c>
      <c r="AY867" s="196" t="s">
        <v>245</v>
      </c>
    </row>
    <row r="868" s="13" customFormat="1">
      <c r="A868" s="13"/>
      <c r="B868" s="194"/>
      <c r="C868" s="13"/>
      <c r="D868" s="195" t="s">
        <v>255</v>
      </c>
      <c r="E868" s="196" t="s">
        <v>1</v>
      </c>
      <c r="F868" s="197" t="s">
        <v>858</v>
      </c>
      <c r="G868" s="13"/>
      <c r="H868" s="198">
        <v>3.2799999999999998</v>
      </c>
      <c r="I868" s="199"/>
      <c r="J868" s="13"/>
      <c r="K868" s="13"/>
      <c r="L868" s="194"/>
      <c r="M868" s="200"/>
      <c r="N868" s="201"/>
      <c r="O868" s="201"/>
      <c r="P868" s="201"/>
      <c r="Q868" s="201"/>
      <c r="R868" s="201"/>
      <c r="S868" s="201"/>
      <c r="T868" s="20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196" t="s">
        <v>255</v>
      </c>
      <c r="AU868" s="196" t="s">
        <v>87</v>
      </c>
      <c r="AV868" s="13" t="s">
        <v>87</v>
      </c>
      <c r="AW868" s="13" t="s">
        <v>33</v>
      </c>
      <c r="AX868" s="13" t="s">
        <v>77</v>
      </c>
      <c r="AY868" s="196" t="s">
        <v>245</v>
      </c>
    </row>
    <row r="869" s="13" customFormat="1">
      <c r="A869" s="13"/>
      <c r="B869" s="194"/>
      <c r="C869" s="13"/>
      <c r="D869" s="195" t="s">
        <v>255</v>
      </c>
      <c r="E869" s="196" t="s">
        <v>1</v>
      </c>
      <c r="F869" s="197" t="s">
        <v>859</v>
      </c>
      <c r="G869" s="13"/>
      <c r="H869" s="198">
        <v>38.399999999999999</v>
      </c>
      <c r="I869" s="199"/>
      <c r="J869" s="13"/>
      <c r="K869" s="13"/>
      <c r="L869" s="194"/>
      <c r="M869" s="200"/>
      <c r="N869" s="201"/>
      <c r="O869" s="201"/>
      <c r="P869" s="201"/>
      <c r="Q869" s="201"/>
      <c r="R869" s="201"/>
      <c r="S869" s="201"/>
      <c r="T869" s="20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196" t="s">
        <v>255</v>
      </c>
      <c r="AU869" s="196" t="s">
        <v>87</v>
      </c>
      <c r="AV869" s="13" t="s">
        <v>87</v>
      </c>
      <c r="AW869" s="13" t="s">
        <v>33</v>
      </c>
      <c r="AX869" s="13" t="s">
        <v>77</v>
      </c>
      <c r="AY869" s="196" t="s">
        <v>245</v>
      </c>
    </row>
    <row r="870" s="13" customFormat="1">
      <c r="A870" s="13"/>
      <c r="B870" s="194"/>
      <c r="C870" s="13"/>
      <c r="D870" s="195" t="s">
        <v>255</v>
      </c>
      <c r="E870" s="196" t="s">
        <v>1</v>
      </c>
      <c r="F870" s="197" t="s">
        <v>860</v>
      </c>
      <c r="G870" s="13"/>
      <c r="H870" s="198">
        <v>7.1050000000000004</v>
      </c>
      <c r="I870" s="199"/>
      <c r="J870" s="13"/>
      <c r="K870" s="13"/>
      <c r="L870" s="194"/>
      <c r="M870" s="200"/>
      <c r="N870" s="201"/>
      <c r="O870" s="201"/>
      <c r="P870" s="201"/>
      <c r="Q870" s="201"/>
      <c r="R870" s="201"/>
      <c r="S870" s="201"/>
      <c r="T870" s="20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196" t="s">
        <v>255</v>
      </c>
      <c r="AU870" s="196" t="s">
        <v>87</v>
      </c>
      <c r="AV870" s="13" t="s">
        <v>87</v>
      </c>
      <c r="AW870" s="13" t="s">
        <v>33</v>
      </c>
      <c r="AX870" s="13" t="s">
        <v>77</v>
      </c>
      <c r="AY870" s="196" t="s">
        <v>245</v>
      </c>
    </row>
    <row r="871" s="13" customFormat="1">
      <c r="A871" s="13"/>
      <c r="B871" s="194"/>
      <c r="C871" s="13"/>
      <c r="D871" s="195" t="s">
        <v>255</v>
      </c>
      <c r="E871" s="196" t="s">
        <v>1</v>
      </c>
      <c r="F871" s="197" t="s">
        <v>865</v>
      </c>
      <c r="G871" s="13"/>
      <c r="H871" s="198">
        <v>11.1</v>
      </c>
      <c r="I871" s="199"/>
      <c r="J871" s="13"/>
      <c r="K871" s="13"/>
      <c r="L871" s="194"/>
      <c r="M871" s="200"/>
      <c r="N871" s="201"/>
      <c r="O871" s="201"/>
      <c r="P871" s="201"/>
      <c r="Q871" s="201"/>
      <c r="R871" s="201"/>
      <c r="S871" s="201"/>
      <c r="T871" s="20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196" t="s">
        <v>255</v>
      </c>
      <c r="AU871" s="196" t="s">
        <v>87</v>
      </c>
      <c r="AV871" s="13" t="s">
        <v>87</v>
      </c>
      <c r="AW871" s="13" t="s">
        <v>33</v>
      </c>
      <c r="AX871" s="13" t="s">
        <v>77</v>
      </c>
      <c r="AY871" s="196" t="s">
        <v>245</v>
      </c>
    </row>
    <row r="872" s="13" customFormat="1">
      <c r="A872" s="13"/>
      <c r="B872" s="194"/>
      <c r="C872" s="13"/>
      <c r="D872" s="195" t="s">
        <v>255</v>
      </c>
      <c r="E872" s="196" t="s">
        <v>1</v>
      </c>
      <c r="F872" s="197" t="s">
        <v>866</v>
      </c>
      <c r="G872" s="13"/>
      <c r="H872" s="198">
        <v>10.890000000000001</v>
      </c>
      <c r="I872" s="199"/>
      <c r="J872" s="13"/>
      <c r="K872" s="13"/>
      <c r="L872" s="194"/>
      <c r="M872" s="200"/>
      <c r="N872" s="201"/>
      <c r="O872" s="201"/>
      <c r="P872" s="201"/>
      <c r="Q872" s="201"/>
      <c r="R872" s="201"/>
      <c r="S872" s="201"/>
      <c r="T872" s="20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196" t="s">
        <v>255</v>
      </c>
      <c r="AU872" s="196" t="s">
        <v>87</v>
      </c>
      <c r="AV872" s="13" t="s">
        <v>87</v>
      </c>
      <c r="AW872" s="13" t="s">
        <v>33</v>
      </c>
      <c r="AX872" s="13" t="s">
        <v>77</v>
      </c>
      <c r="AY872" s="196" t="s">
        <v>245</v>
      </c>
    </row>
    <row r="873" s="14" customFormat="1">
      <c r="A873" s="14"/>
      <c r="B873" s="203"/>
      <c r="C873" s="14"/>
      <c r="D873" s="195" t="s">
        <v>255</v>
      </c>
      <c r="E873" s="204" t="s">
        <v>1</v>
      </c>
      <c r="F873" s="205" t="s">
        <v>260</v>
      </c>
      <c r="G873" s="14"/>
      <c r="H873" s="206">
        <v>122.59</v>
      </c>
      <c r="I873" s="207"/>
      <c r="J873" s="14"/>
      <c r="K873" s="14"/>
      <c r="L873" s="203"/>
      <c r="M873" s="208"/>
      <c r="N873" s="209"/>
      <c r="O873" s="209"/>
      <c r="P873" s="209"/>
      <c r="Q873" s="209"/>
      <c r="R873" s="209"/>
      <c r="S873" s="209"/>
      <c r="T873" s="21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04" t="s">
        <v>255</v>
      </c>
      <c r="AU873" s="204" t="s">
        <v>87</v>
      </c>
      <c r="AV873" s="14" t="s">
        <v>246</v>
      </c>
      <c r="AW873" s="14" t="s">
        <v>33</v>
      </c>
      <c r="AX873" s="14" t="s">
        <v>8</v>
      </c>
      <c r="AY873" s="204" t="s">
        <v>245</v>
      </c>
    </row>
    <row r="874" s="2" customFormat="1" ht="24.15" customHeight="1">
      <c r="A874" s="37"/>
      <c r="B874" s="180"/>
      <c r="C874" s="181" t="s">
        <v>1220</v>
      </c>
      <c r="D874" s="181" t="s">
        <v>248</v>
      </c>
      <c r="E874" s="182" t="s">
        <v>1221</v>
      </c>
      <c r="F874" s="183" t="s">
        <v>1222</v>
      </c>
      <c r="G874" s="184" t="s">
        <v>515</v>
      </c>
      <c r="H874" s="185">
        <v>320.42000000000002</v>
      </c>
      <c r="I874" s="186"/>
      <c r="J874" s="187">
        <f>ROUND(I874*H874,0)</f>
        <v>0</v>
      </c>
      <c r="K874" s="183" t="s">
        <v>252</v>
      </c>
      <c r="L874" s="38"/>
      <c r="M874" s="188" t="s">
        <v>1</v>
      </c>
      <c r="N874" s="189" t="s">
        <v>43</v>
      </c>
      <c r="O874" s="76"/>
      <c r="P874" s="190">
        <f>O874*H874</f>
        <v>0</v>
      </c>
      <c r="Q874" s="190">
        <v>0.00016025109999999999</v>
      </c>
      <c r="R874" s="190">
        <f>Q874*H874</f>
        <v>0.051347657461999999</v>
      </c>
      <c r="S874" s="190">
        <v>0</v>
      </c>
      <c r="T874" s="191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192" t="s">
        <v>355</v>
      </c>
      <c r="AT874" s="192" t="s">
        <v>248</v>
      </c>
      <c r="AU874" s="192" t="s">
        <v>87</v>
      </c>
      <c r="AY874" s="18" t="s">
        <v>245</v>
      </c>
      <c r="BE874" s="193">
        <f>IF(N874="základní",J874,0)</f>
        <v>0</v>
      </c>
      <c r="BF874" s="193">
        <f>IF(N874="snížená",J874,0)</f>
        <v>0</v>
      </c>
      <c r="BG874" s="193">
        <f>IF(N874="zákl. přenesená",J874,0)</f>
        <v>0</v>
      </c>
      <c r="BH874" s="193">
        <f>IF(N874="sníž. přenesená",J874,0)</f>
        <v>0</v>
      </c>
      <c r="BI874" s="193">
        <f>IF(N874="nulová",J874,0)</f>
        <v>0</v>
      </c>
      <c r="BJ874" s="18" t="s">
        <v>87</v>
      </c>
      <c r="BK874" s="193">
        <f>ROUND(I874*H874,0)</f>
        <v>0</v>
      </c>
      <c r="BL874" s="18" t="s">
        <v>355</v>
      </c>
      <c r="BM874" s="192" t="s">
        <v>1223</v>
      </c>
    </row>
    <row r="875" s="13" customFormat="1">
      <c r="A875" s="13"/>
      <c r="B875" s="194"/>
      <c r="C875" s="13"/>
      <c r="D875" s="195" t="s">
        <v>255</v>
      </c>
      <c r="E875" s="196" t="s">
        <v>1</v>
      </c>
      <c r="F875" s="197" t="s">
        <v>1224</v>
      </c>
      <c r="G875" s="13"/>
      <c r="H875" s="198">
        <v>13.199999999999999</v>
      </c>
      <c r="I875" s="199"/>
      <c r="J875" s="13"/>
      <c r="K875" s="13"/>
      <c r="L875" s="194"/>
      <c r="M875" s="200"/>
      <c r="N875" s="201"/>
      <c r="O875" s="201"/>
      <c r="P875" s="201"/>
      <c r="Q875" s="201"/>
      <c r="R875" s="201"/>
      <c r="S875" s="201"/>
      <c r="T875" s="20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196" t="s">
        <v>255</v>
      </c>
      <c r="AU875" s="196" t="s">
        <v>87</v>
      </c>
      <c r="AV875" s="13" t="s">
        <v>87</v>
      </c>
      <c r="AW875" s="13" t="s">
        <v>33</v>
      </c>
      <c r="AX875" s="13" t="s">
        <v>77</v>
      </c>
      <c r="AY875" s="196" t="s">
        <v>245</v>
      </c>
    </row>
    <row r="876" s="13" customFormat="1">
      <c r="A876" s="13"/>
      <c r="B876" s="194"/>
      <c r="C876" s="13"/>
      <c r="D876" s="195" t="s">
        <v>255</v>
      </c>
      <c r="E876" s="196" t="s">
        <v>1</v>
      </c>
      <c r="F876" s="197" t="s">
        <v>1225</v>
      </c>
      <c r="G876" s="13"/>
      <c r="H876" s="198">
        <v>16.199999999999999</v>
      </c>
      <c r="I876" s="199"/>
      <c r="J876" s="13"/>
      <c r="K876" s="13"/>
      <c r="L876" s="194"/>
      <c r="M876" s="200"/>
      <c r="N876" s="201"/>
      <c r="O876" s="201"/>
      <c r="P876" s="201"/>
      <c r="Q876" s="201"/>
      <c r="R876" s="201"/>
      <c r="S876" s="201"/>
      <c r="T876" s="20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196" t="s">
        <v>255</v>
      </c>
      <c r="AU876" s="196" t="s">
        <v>87</v>
      </c>
      <c r="AV876" s="13" t="s">
        <v>87</v>
      </c>
      <c r="AW876" s="13" t="s">
        <v>33</v>
      </c>
      <c r="AX876" s="13" t="s">
        <v>77</v>
      </c>
      <c r="AY876" s="196" t="s">
        <v>245</v>
      </c>
    </row>
    <row r="877" s="13" customFormat="1">
      <c r="A877" s="13"/>
      <c r="B877" s="194"/>
      <c r="C877" s="13"/>
      <c r="D877" s="195" t="s">
        <v>255</v>
      </c>
      <c r="E877" s="196" t="s">
        <v>1</v>
      </c>
      <c r="F877" s="197" t="s">
        <v>1226</v>
      </c>
      <c r="G877" s="13"/>
      <c r="H877" s="198">
        <v>56</v>
      </c>
      <c r="I877" s="199"/>
      <c r="J877" s="13"/>
      <c r="K877" s="13"/>
      <c r="L877" s="194"/>
      <c r="M877" s="200"/>
      <c r="N877" s="201"/>
      <c r="O877" s="201"/>
      <c r="P877" s="201"/>
      <c r="Q877" s="201"/>
      <c r="R877" s="201"/>
      <c r="S877" s="201"/>
      <c r="T877" s="202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196" t="s">
        <v>255</v>
      </c>
      <c r="AU877" s="196" t="s">
        <v>87</v>
      </c>
      <c r="AV877" s="13" t="s">
        <v>87</v>
      </c>
      <c r="AW877" s="13" t="s">
        <v>33</v>
      </c>
      <c r="AX877" s="13" t="s">
        <v>77</v>
      </c>
      <c r="AY877" s="196" t="s">
        <v>245</v>
      </c>
    </row>
    <row r="878" s="13" customFormat="1">
      <c r="A878" s="13"/>
      <c r="B878" s="194"/>
      <c r="C878" s="13"/>
      <c r="D878" s="195" t="s">
        <v>255</v>
      </c>
      <c r="E878" s="196" t="s">
        <v>1</v>
      </c>
      <c r="F878" s="197" t="s">
        <v>1227</v>
      </c>
      <c r="G878" s="13"/>
      <c r="H878" s="198">
        <v>66</v>
      </c>
      <c r="I878" s="199"/>
      <c r="J878" s="13"/>
      <c r="K878" s="13"/>
      <c r="L878" s="194"/>
      <c r="M878" s="200"/>
      <c r="N878" s="201"/>
      <c r="O878" s="201"/>
      <c r="P878" s="201"/>
      <c r="Q878" s="201"/>
      <c r="R878" s="201"/>
      <c r="S878" s="201"/>
      <c r="T878" s="202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196" t="s">
        <v>255</v>
      </c>
      <c r="AU878" s="196" t="s">
        <v>87</v>
      </c>
      <c r="AV878" s="13" t="s">
        <v>87</v>
      </c>
      <c r="AW878" s="13" t="s">
        <v>33</v>
      </c>
      <c r="AX878" s="13" t="s">
        <v>77</v>
      </c>
      <c r="AY878" s="196" t="s">
        <v>245</v>
      </c>
    </row>
    <row r="879" s="13" customFormat="1">
      <c r="A879" s="13"/>
      <c r="B879" s="194"/>
      <c r="C879" s="13"/>
      <c r="D879" s="195" t="s">
        <v>255</v>
      </c>
      <c r="E879" s="196" t="s">
        <v>1</v>
      </c>
      <c r="F879" s="197" t="s">
        <v>1228</v>
      </c>
      <c r="G879" s="13"/>
      <c r="H879" s="198">
        <v>10</v>
      </c>
      <c r="I879" s="199"/>
      <c r="J879" s="13"/>
      <c r="K879" s="13"/>
      <c r="L879" s="194"/>
      <c r="M879" s="200"/>
      <c r="N879" s="201"/>
      <c r="O879" s="201"/>
      <c r="P879" s="201"/>
      <c r="Q879" s="201"/>
      <c r="R879" s="201"/>
      <c r="S879" s="201"/>
      <c r="T879" s="20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196" t="s">
        <v>255</v>
      </c>
      <c r="AU879" s="196" t="s">
        <v>87</v>
      </c>
      <c r="AV879" s="13" t="s">
        <v>87</v>
      </c>
      <c r="AW879" s="13" t="s">
        <v>33</v>
      </c>
      <c r="AX879" s="13" t="s">
        <v>77</v>
      </c>
      <c r="AY879" s="196" t="s">
        <v>245</v>
      </c>
    </row>
    <row r="880" s="13" customFormat="1">
      <c r="A880" s="13"/>
      <c r="B880" s="194"/>
      <c r="C880" s="13"/>
      <c r="D880" s="195" t="s">
        <v>255</v>
      </c>
      <c r="E880" s="196" t="s">
        <v>1</v>
      </c>
      <c r="F880" s="197" t="s">
        <v>1229</v>
      </c>
      <c r="G880" s="13"/>
      <c r="H880" s="198">
        <v>7.2999999999999998</v>
      </c>
      <c r="I880" s="199"/>
      <c r="J880" s="13"/>
      <c r="K880" s="13"/>
      <c r="L880" s="194"/>
      <c r="M880" s="200"/>
      <c r="N880" s="201"/>
      <c r="O880" s="201"/>
      <c r="P880" s="201"/>
      <c r="Q880" s="201"/>
      <c r="R880" s="201"/>
      <c r="S880" s="201"/>
      <c r="T880" s="20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196" t="s">
        <v>255</v>
      </c>
      <c r="AU880" s="196" t="s">
        <v>87</v>
      </c>
      <c r="AV880" s="13" t="s">
        <v>87</v>
      </c>
      <c r="AW880" s="13" t="s">
        <v>33</v>
      </c>
      <c r="AX880" s="13" t="s">
        <v>77</v>
      </c>
      <c r="AY880" s="196" t="s">
        <v>245</v>
      </c>
    </row>
    <row r="881" s="13" customFormat="1">
      <c r="A881" s="13"/>
      <c r="B881" s="194"/>
      <c r="C881" s="13"/>
      <c r="D881" s="195" t="s">
        <v>255</v>
      </c>
      <c r="E881" s="196" t="s">
        <v>1</v>
      </c>
      <c r="F881" s="197" t="s">
        <v>1230</v>
      </c>
      <c r="G881" s="13"/>
      <c r="H881" s="198">
        <v>99.200000000000003</v>
      </c>
      <c r="I881" s="199"/>
      <c r="J881" s="13"/>
      <c r="K881" s="13"/>
      <c r="L881" s="194"/>
      <c r="M881" s="200"/>
      <c r="N881" s="201"/>
      <c r="O881" s="201"/>
      <c r="P881" s="201"/>
      <c r="Q881" s="201"/>
      <c r="R881" s="201"/>
      <c r="S881" s="201"/>
      <c r="T881" s="202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196" t="s">
        <v>255</v>
      </c>
      <c r="AU881" s="196" t="s">
        <v>87</v>
      </c>
      <c r="AV881" s="13" t="s">
        <v>87</v>
      </c>
      <c r="AW881" s="13" t="s">
        <v>33</v>
      </c>
      <c r="AX881" s="13" t="s">
        <v>77</v>
      </c>
      <c r="AY881" s="196" t="s">
        <v>245</v>
      </c>
    </row>
    <row r="882" s="13" customFormat="1">
      <c r="A882" s="13"/>
      <c r="B882" s="194"/>
      <c r="C882" s="13"/>
      <c r="D882" s="195" t="s">
        <v>255</v>
      </c>
      <c r="E882" s="196" t="s">
        <v>1</v>
      </c>
      <c r="F882" s="197" t="s">
        <v>1231</v>
      </c>
      <c r="G882" s="13"/>
      <c r="H882" s="198">
        <v>15.6</v>
      </c>
      <c r="I882" s="199"/>
      <c r="J882" s="13"/>
      <c r="K882" s="13"/>
      <c r="L882" s="194"/>
      <c r="M882" s="200"/>
      <c r="N882" s="201"/>
      <c r="O882" s="201"/>
      <c r="P882" s="201"/>
      <c r="Q882" s="201"/>
      <c r="R882" s="201"/>
      <c r="S882" s="201"/>
      <c r="T882" s="202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196" t="s">
        <v>255</v>
      </c>
      <c r="AU882" s="196" t="s">
        <v>87</v>
      </c>
      <c r="AV882" s="13" t="s">
        <v>87</v>
      </c>
      <c r="AW882" s="13" t="s">
        <v>33</v>
      </c>
      <c r="AX882" s="13" t="s">
        <v>77</v>
      </c>
      <c r="AY882" s="196" t="s">
        <v>245</v>
      </c>
    </row>
    <row r="883" s="13" customFormat="1">
      <c r="A883" s="13"/>
      <c r="B883" s="194"/>
      <c r="C883" s="13"/>
      <c r="D883" s="195" t="s">
        <v>255</v>
      </c>
      <c r="E883" s="196" t="s">
        <v>1</v>
      </c>
      <c r="F883" s="197" t="s">
        <v>1232</v>
      </c>
      <c r="G883" s="13"/>
      <c r="H883" s="198">
        <v>19.399999999999999</v>
      </c>
      <c r="I883" s="199"/>
      <c r="J883" s="13"/>
      <c r="K883" s="13"/>
      <c r="L883" s="194"/>
      <c r="M883" s="200"/>
      <c r="N883" s="201"/>
      <c r="O883" s="201"/>
      <c r="P883" s="201"/>
      <c r="Q883" s="201"/>
      <c r="R883" s="201"/>
      <c r="S883" s="201"/>
      <c r="T883" s="202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196" t="s">
        <v>255</v>
      </c>
      <c r="AU883" s="196" t="s">
        <v>87</v>
      </c>
      <c r="AV883" s="13" t="s">
        <v>87</v>
      </c>
      <c r="AW883" s="13" t="s">
        <v>33</v>
      </c>
      <c r="AX883" s="13" t="s">
        <v>77</v>
      </c>
      <c r="AY883" s="196" t="s">
        <v>245</v>
      </c>
    </row>
    <row r="884" s="13" customFormat="1">
      <c r="A884" s="13"/>
      <c r="B884" s="194"/>
      <c r="C884" s="13"/>
      <c r="D884" s="195" t="s">
        <v>255</v>
      </c>
      <c r="E884" s="196" t="s">
        <v>1</v>
      </c>
      <c r="F884" s="197" t="s">
        <v>1233</v>
      </c>
      <c r="G884" s="13"/>
      <c r="H884" s="198">
        <v>17.52</v>
      </c>
      <c r="I884" s="199"/>
      <c r="J884" s="13"/>
      <c r="K884" s="13"/>
      <c r="L884" s="194"/>
      <c r="M884" s="200"/>
      <c r="N884" s="201"/>
      <c r="O884" s="201"/>
      <c r="P884" s="201"/>
      <c r="Q884" s="201"/>
      <c r="R884" s="201"/>
      <c r="S884" s="201"/>
      <c r="T884" s="20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196" t="s">
        <v>255</v>
      </c>
      <c r="AU884" s="196" t="s">
        <v>87</v>
      </c>
      <c r="AV884" s="13" t="s">
        <v>87</v>
      </c>
      <c r="AW884" s="13" t="s">
        <v>33</v>
      </c>
      <c r="AX884" s="13" t="s">
        <v>77</v>
      </c>
      <c r="AY884" s="196" t="s">
        <v>245</v>
      </c>
    </row>
    <row r="885" s="14" customFormat="1">
      <c r="A885" s="14"/>
      <c r="B885" s="203"/>
      <c r="C885" s="14"/>
      <c r="D885" s="195" t="s">
        <v>255</v>
      </c>
      <c r="E885" s="204" t="s">
        <v>1</v>
      </c>
      <c r="F885" s="205" t="s">
        <v>260</v>
      </c>
      <c r="G885" s="14"/>
      <c r="H885" s="206">
        <v>320.42000000000002</v>
      </c>
      <c r="I885" s="207"/>
      <c r="J885" s="14"/>
      <c r="K885" s="14"/>
      <c r="L885" s="203"/>
      <c r="M885" s="208"/>
      <c r="N885" s="209"/>
      <c r="O885" s="209"/>
      <c r="P885" s="209"/>
      <c r="Q885" s="209"/>
      <c r="R885" s="209"/>
      <c r="S885" s="209"/>
      <c r="T885" s="210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04" t="s">
        <v>255</v>
      </c>
      <c r="AU885" s="204" t="s">
        <v>87</v>
      </c>
      <c r="AV885" s="14" t="s">
        <v>246</v>
      </c>
      <c r="AW885" s="14" t="s">
        <v>33</v>
      </c>
      <c r="AX885" s="14" t="s">
        <v>8</v>
      </c>
      <c r="AY885" s="204" t="s">
        <v>245</v>
      </c>
    </row>
    <row r="886" s="2" customFormat="1" ht="24.15" customHeight="1">
      <c r="A886" s="37"/>
      <c r="B886" s="180"/>
      <c r="C886" s="181" t="s">
        <v>1234</v>
      </c>
      <c r="D886" s="181" t="s">
        <v>248</v>
      </c>
      <c r="E886" s="182" t="s">
        <v>1235</v>
      </c>
      <c r="F886" s="183" t="s">
        <v>1236</v>
      </c>
      <c r="G886" s="184" t="s">
        <v>275</v>
      </c>
      <c r="H886" s="185">
        <v>27</v>
      </c>
      <c r="I886" s="186"/>
      <c r="J886" s="187">
        <f>ROUND(I886*H886,0)</f>
        <v>0</v>
      </c>
      <c r="K886" s="183" t="s">
        <v>252</v>
      </c>
      <c r="L886" s="38"/>
      <c r="M886" s="188" t="s">
        <v>1</v>
      </c>
      <c r="N886" s="189" t="s">
        <v>43</v>
      </c>
      <c r="O886" s="76"/>
      <c r="P886" s="190">
        <f>O886*H886</f>
        <v>0</v>
      </c>
      <c r="Q886" s="190">
        <v>0</v>
      </c>
      <c r="R886" s="190">
        <f>Q886*H886</f>
        <v>0</v>
      </c>
      <c r="S886" s="190">
        <v>0</v>
      </c>
      <c r="T886" s="191">
        <f>S886*H886</f>
        <v>0</v>
      </c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R886" s="192" t="s">
        <v>355</v>
      </c>
      <c r="AT886" s="192" t="s">
        <v>248</v>
      </c>
      <c r="AU886" s="192" t="s">
        <v>87</v>
      </c>
      <c r="AY886" s="18" t="s">
        <v>245</v>
      </c>
      <c r="BE886" s="193">
        <f>IF(N886="základní",J886,0)</f>
        <v>0</v>
      </c>
      <c r="BF886" s="193">
        <f>IF(N886="snížená",J886,0)</f>
        <v>0</v>
      </c>
      <c r="BG886" s="193">
        <f>IF(N886="zákl. přenesená",J886,0)</f>
        <v>0</v>
      </c>
      <c r="BH886" s="193">
        <f>IF(N886="sníž. přenesená",J886,0)</f>
        <v>0</v>
      </c>
      <c r="BI886" s="193">
        <f>IF(N886="nulová",J886,0)</f>
        <v>0</v>
      </c>
      <c r="BJ886" s="18" t="s">
        <v>87</v>
      </c>
      <c r="BK886" s="193">
        <f>ROUND(I886*H886,0)</f>
        <v>0</v>
      </c>
      <c r="BL886" s="18" t="s">
        <v>355</v>
      </c>
      <c r="BM886" s="192" t="s">
        <v>1237</v>
      </c>
    </row>
    <row r="887" s="13" customFormat="1">
      <c r="A887" s="13"/>
      <c r="B887" s="194"/>
      <c r="C887" s="13"/>
      <c r="D887" s="195" t="s">
        <v>255</v>
      </c>
      <c r="E887" s="196" t="s">
        <v>1</v>
      </c>
      <c r="F887" s="197" t="s">
        <v>731</v>
      </c>
      <c r="G887" s="13"/>
      <c r="H887" s="198">
        <v>17</v>
      </c>
      <c r="I887" s="199"/>
      <c r="J887" s="13"/>
      <c r="K887" s="13"/>
      <c r="L887" s="194"/>
      <c r="M887" s="200"/>
      <c r="N887" s="201"/>
      <c r="O887" s="201"/>
      <c r="P887" s="201"/>
      <c r="Q887" s="201"/>
      <c r="R887" s="201"/>
      <c r="S887" s="201"/>
      <c r="T887" s="202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196" t="s">
        <v>255</v>
      </c>
      <c r="AU887" s="196" t="s">
        <v>87</v>
      </c>
      <c r="AV887" s="13" t="s">
        <v>87</v>
      </c>
      <c r="AW887" s="13" t="s">
        <v>33</v>
      </c>
      <c r="AX887" s="13" t="s">
        <v>77</v>
      </c>
      <c r="AY887" s="196" t="s">
        <v>245</v>
      </c>
    </row>
    <row r="888" s="13" customFormat="1">
      <c r="A888" s="13"/>
      <c r="B888" s="194"/>
      <c r="C888" s="13"/>
      <c r="D888" s="195" t="s">
        <v>255</v>
      </c>
      <c r="E888" s="196" t="s">
        <v>1</v>
      </c>
      <c r="F888" s="197" t="s">
        <v>1238</v>
      </c>
      <c r="G888" s="13"/>
      <c r="H888" s="198">
        <v>10</v>
      </c>
      <c r="I888" s="199"/>
      <c r="J888" s="13"/>
      <c r="K888" s="13"/>
      <c r="L888" s="194"/>
      <c r="M888" s="200"/>
      <c r="N888" s="201"/>
      <c r="O888" s="201"/>
      <c r="P888" s="201"/>
      <c r="Q888" s="201"/>
      <c r="R888" s="201"/>
      <c r="S888" s="201"/>
      <c r="T888" s="20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196" t="s">
        <v>255</v>
      </c>
      <c r="AU888" s="196" t="s">
        <v>87</v>
      </c>
      <c r="AV888" s="13" t="s">
        <v>87</v>
      </c>
      <c r="AW888" s="13" t="s">
        <v>33</v>
      </c>
      <c r="AX888" s="13" t="s">
        <v>77</v>
      </c>
      <c r="AY888" s="196" t="s">
        <v>245</v>
      </c>
    </row>
    <row r="889" s="14" customFormat="1">
      <c r="A889" s="14"/>
      <c r="B889" s="203"/>
      <c r="C889" s="14"/>
      <c r="D889" s="195" t="s">
        <v>255</v>
      </c>
      <c r="E889" s="204" t="s">
        <v>1</v>
      </c>
      <c r="F889" s="205" t="s">
        <v>260</v>
      </c>
      <c r="G889" s="14"/>
      <c r="H889" s="206">
        <v>27</v>
      </c>
      <c r="I889" s="207"/>
      <c r="J889" s="14"/>
      <c r="K889" s="14"/>
      <c r="L889" s="203"/>
      <c r="M889" s="208"/>
      <c r="N889" s="209"/>
      <c r="O889" s="209"/>
      <c r="P889" s="209"/>
      <c r="Q889" s="209"/>
      <c r="R889" s="209"/>
      <c r="S889" s="209"/>
      <c r="T889" s="210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04" t="s">
        <v>255</v>
      </c>
      <c r="AU889" s="204" t="s">
        <v>87</v>
      </c>
      <c r="AV889" s="14" t="s">
        <v>246</v>
      </c>
      <c r="AW889" s="14" t="s">
        <v>33</v>
      </c>
      <c r="AX889" s="14" t="s">
        <v>8</v>
      </c>
      <c r="AY889" s="204" t="s">
        <v>245</v>
      </c>
    </row>
    <row r="890" s="2" customFormat="1" ht="24.15" customHeight="1">
      <c r="A890" s="37"/>
      <c r="B890" s="180"/>
      <c r="C890" s="219" t="s">
        <v>1239</v>
      </c>
      <c r="D890" s="219" t="s">
        <v>377</v>
      </c>
      <c r="E890" s="220" t="s">
        <v>1240</v>
      </c>
      <c r="F890" s="221" t="s">
        <v>1241</v>
      </c>
      <c r="G890" s="222" t="s">
        <v>275</v>
      </c>
      <c r="H890" s="223">
        <v>17</v>
      </c>
      <c r="I890" s="224"/>
      <c r="J890" s="225">
        <f>ROUND(I890*H890,0)</f>
        <v>0</v>
      </c>
      <c r="K890" s="221" t="s">
        <v>264</v>
      </c>
      <c r="L890" s="226"/>
      <c r="M890" s="227" t="s">
        <v>1</v>
      </c>
      <c r="N890" s="228" t="s">
        <v>43</v>
      </c>
      <c r="O890" s="76"/>
      <c r="P890" s="190">
        <f>O890*H890</f>
        <v>0</v>
      </c>
      <c r="Q890" s="190">
        <v>0.014</v>
      </c>
      <c r="R890" s="190">
        <f>Q890*H890</f>
        <v>0.23800000000000002</v>
      </c>
      <c r="S890" s="190">
        <v>0</v>
      </c>
      <c r="T890" s="191">
        <f>S890*H890</f>
        <v>0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192" t="s">
        <v>468</v>
      </c>
      <c r="AT890" s="192" t="s">
        <v>377</v>
      </c>
      <c r="AU890" s="192" t="s">
        <v>87</v>
      </c>
      <c r="AY890" s="18" t="s">
        <v>245</v>
      </c>
      <c r="BE890" s="193">
        <f>IF(N890="základní",J890,0)</f>
        <v>0</v>
      </c>
      <c r="BF890" s="193">
        <f>IF(N890="snížená",J890,0)</f>
        <v>0</v>
      </c>
      <c r="BG890" s="193">
        <f>IF(N890="zákl. přenesená",J890,0)</f>
        <v>0</v>
      </c>
      <c r="BH890" s="193">
        <f>IF(N890="sníž. přenesená",J890,0)</f>
        <v>0</v>
      </c>
      <c r="BI890" s="193">
        <f>IF(N890="nulová",J890,0)</f>
        <v>0</v>
      </c>
      <c r="BJ890" s="18" t="s">
        <v>87</v>
      </c>
      <c r="BK890" s="193">
        <f>ROUND(I890*H890,0)</f>
        <v>0</v>
      </c>
      <c r="BL890" s="18" t="s">
        <v>355</v>
      </c>
      <c r="BM890" s="192" t="s">
        <v>1242</v>
      </c>
    </row>
    <row r="891" s="13" customFormat="1">
      <c r="A891" s="13"/>
      <c r="B891" s="194"/>
      <c r="C891" s="13"/>
      <c r="D891" s="195" t="s">
        <v>255</v>
      </c>
      <c r="E891" s="196" t="s">
        <v>1</v>
      </c>
      <c r="F891" s="197" t="s">
        <v>731</v>
      </c>
      <c r="G891" s="13"/>
      <c r="H891" s="198">
        <v>17</v>
      </c>
      <c r="I891" s="199"/>
      <c r="J891" s="13"/>
      <c r="K891" s="13"/>
      <c r="L891" s="194"/>
      <c r="M891" s="200"/>
      <c r="N891" s="201"/>
      <c r="O891" s="201"/>
      <c r="P891" s="201"/>
      <c r="Q891" s="201"/>
      <c r="R891" s="201"/>
      <c r="S891" s="201"/>
      <c r="T891" s="20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196" t="s">
        <v>255</v>
      </c>
      <c r="AU891" s="196" t="s">
        <v>87</v>
      </c>
      <c r="AV891" s="13" t="s">
        <v>87</v>
      </c>
      <c r="AW891" s="13" t="s">
        <v>33</v>
      </c>
      <c r="AX891" s="13" t="s">
        <v>8</v>
      </c>
      <c r="AY891" s="196" t="s">
        <v>245</v>
      </c>
    </row>
    <row r="892" s="2" customFormat="1" ht="24.15" customHeight="1">
      <c r="A892" s="37"/>
      <c r="B892" s="180"/>
      <c r="C892" s="219" t="s">
        <v>1243</v>
      </c>
      <c r="D892" s="219" t="s">
        <v>377</v>
      </c>
      <c r="E892" s="220" t="s">
        <v>1244</v>
      </c>
      <c r="F892" s="221" t="s">
        <v>1245</v>
      </c>
      <c r="G892" s="222" t="s">
        <v>275</v>
      </c>
      <c r="H892" s="223">
        <v>10</v>
      </c>
      <c r="I892" s="224"/>
      <c r="J892" s="225">
        <f>ROUND(I892*H892,0)</f>
        <v>0</v>
      </c>
      <c r="K892" s="221" t="s">
        <v>264</v>
      </c>
      <c r="L892" s="226"/>
      <c r="M892" s="227" t="s">
        <v>1</v>
      </c>
      <c r="N892" s="228" t="s">
        <v>43</v>
      </c>
      <c r="O892" s="76"/>
      <c r="P892" s="190">
        <f>O892*H892</f>
        <v>0</v>
      </c>
      <c r="Q892" s="190">
        <v>0.024</v>
      </c>
      <c r="R892" s="190">
        <f>Q892*H892</f>
        <v>0.23999999999999999</v>
      </c>
      <c r="S892" s="190">
        <v>0</v>
      </c>
      <c r="T892" s="191">
        <f>S892*H892</f>
        <v>0</v>
      </c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R892" s="192" t="s">
        <v>468</v>
      </c>
      <c r="AT892" s="192" t="s">
        <v>377</v>
      </c>
      <c r="AU892" s="192" t="s">
        <v>87</v>
      </c>
      <c r="AY892" s="18" t="s">
        <v>245</v>
      </c>
      <c r="BE892" s="193">
        <f>IF(N892="základní",J892,0)</f>
        <v>0</v>
      </c>
      <c r="BF892" s="193">
        <f>IF(N892="snížená",J892,0)</f>
        <v>0</v>
      </c>
      <c r="BG892" s="193">
        <f>IF(N892="zákl. přenesená",J892,0)</f>
        <v>0</v>
      </c>
      <c r="BH892" s="193">
        <f>IF(N892="sníž. přenesená",J892,0)</f>
        <v>0</v>
      </c>
      <c r="BI892" s="193">
        <f>IF(N892="nulová",J892,0)</f>
        <v>0</v>
      </c>
      <c r="BJ892" s="18" t="s">
        <v>87</v>
      </c>
      <c r="BK892" s="193">
        <f>ROUND(I892*H892,0)</f>
        <v>0</v>
      </c>
      <c r="BL892" s="18" t="s">
        <v>355</v>
      </c>
      <c r="BM892" s="192" t="s">
        <v>1246</v>
      </c>
    </row>
    <row r="893" s="13" customFormat="1">
      <c r="A893" s="13"/>
      <c r="B893" s="194"/>
      <c r="C893" s="13"/>
      <c r="D893" s="195" t="s">
        <v>255</v>
      </c>
      <c r="E893" s="196" t="s">
        <v>1</v>
      </c>
      <c r="F893" s="197" t="s">
        <v>1238</v>
      </c>
      <c r="G893" s="13"/>
      <c r="H893" s="198">
        <v>10</v>
      </c>
      <c r="I893" s="199"/>
      <c r="J893" s="13"/>
      <c r="K893" s="13"/>
      <c r="L893" s="194"/>
      <c r="M893" s="200"/>
      <c r="N893" s="201"/>
      <c r="O893" s="201"/>
      <c r="P893" s="201"/>
      <c r="Q893" s="201"/>
      <c r="R893" s="201"/>
      <c r="S893" s="201"/>
      <c r="T893" s="202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196" t="s">
        <v>255</v>
      </c>
      <c r="AU893" s="196" t="s">
        <v>87</v>
      </c>
      <c r="AV893" s="13" t="s">
        <v>87</v>
      </c>
      <c r="AW893" s="13" t="s">
        <v>33</v>
      </c>
      <c r="AX893" s="13" t="s">
        <v>8</v>
      </c>
      <c r="AY893" s="196" t="s">
        <v>245</v>
      </c>
    </row>
    <row r="894" s="2" customFormat="1" ht="24.15" customHeight="1">
      <c r="A894" s="37"/>
      <c r="B894" s="180"/>
      <c r="C894" s="181" t="s">
        <v>1247</v>
      </c>
      <c r="D894" s="181" t="s">
        <v>248</v>
      </c>
      <c r="E894" s="182" t="s">
        <v>1248</v>
      </c>
      <c r="F894" s="183" t="s">
        <v>1249</v>
      </c>
      <c r="G894" s="184" t="s">
        <v>275</v>
      </c>
      <c r="H894" s="185">
        <v>1</v>
      </c>
      <c r="I894" s="186"/>
      <c r="J894" s="187">
        <f>ROUND(I894*H894,0)</f>
        <v>0</v>
      </c>
      <c r="K894" s="183" t="s">
        <v>252</v>
      </c>
      <c r="L894" s="38"/>
      <c r="M894" s="188" t="s">
        <v>1</v>
      </c>
      <c r="N894" s="189" t="s">
        <v>43</v>
      </c>
      <c r="O894" s="76"/>
      <c r="P894" s="190">
        <f>O894*H894</f>
        <v>0</v>
      </c>
      <c r="Q894" s="190">
        <v>0</v>
      </c>
      <c r="R894" s="190">
        <f>Q894*H894</f>
        <v>0</v>
      </c>
      <c r="S894" s="190">
        <v>0</v>
      </c>
      <c r="T894" s="191">
        <f>S894*H894</f>
        <v>0</v>
      </c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R894" s="192" t="s">
        <v>355</v>
      </c>
      <c r="AT894" s="192" t="s">
        <v>248</v>
      </c>
      <c r="AU894" s="192" t="s">
        <v>87</v>
      </c>
      <c r="AY894" s="18" t="s">
        <v>245</v>
      </c>
      <c r="BE894" s="193">
        <f>IF(N894="základní",J894,0)</f>
        <v>0</v>
      </c>
      <c r="BF894" s="193">
        <f>IF(N894="snížená",J894,0)</f>
        <v>0</v>
      </c>
      <c r="BG894" s="193">
        <f>IF(N894="zákl. přenesená",J894,0)</f>
        <v>0</v>
      </c>
      <c r="BH894" s="193">
        <f>IF(N894="sníž. přenesená",J894,0)</f>
        <v>0</v>
      </c>
      <c r="BI894" s="193">
        <f>IF(N894="nulová",J894,0)</f>
        <v>0</v>
      </c>
      <c r="BJ894" s="18" t="s">
        <v>87</v>
      </c>
      <c r="BK894" s="193">
        <f>ROUND(I894*H894,0)</f>
        <v>0</v>
      </c>
      <c r="BL894" s="18" t="s">
        <v>355</v>
      </c>
      <c r="BM894" s="192" t="s">
        <v>1250</v>
      </c>
    </row>
    <row r="895" s="13" customFormat="1">
      <c r="A895" s="13"/>
      <c r="B895" s="194"/>
      <c r="C895" s="13"/>
      <c r="D895" s="195" t="s">
        <v>255</v>
      </c>
      <c r="E895" s="196" t="s">
        <v>1</v>
      </c>
      <c r="F895" s="197" t="s">
        <v>1251</v>
      </c>
      <c r="G895" s="13"/>
      <c r="H895" s="198">
        <v>1</v>
      </c>
      <c r="I895" s="199"/>
      <c r="J895" s="13"/>
      <c r="K895" s="13"/>
      <c r="L895" s="194"/>
      <c r="M895" s="200"/>
      <c r="N895" s="201"/>
      <c r="O895" s="201"/>
      <c r="P895" s="201"/>
      <c r="Q895" s="201"/>
      <c r="R895" s="201"/>
      <c r="S895" s="201"/>
      <c r="T895" s="20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196" t="s">
        <v>255</v>
      </c>
      <c r="AU895" s="196" t="s">
        <v>87</v>
      </c>
      <c r="AV895" s="13" t="s">
        <v>87</v>
      </c>
      <c r="AW895" s="13" t="s">
        <v>33</v>
      </c>
      <c r="AX895" s="13" t="s">
        <v>77</v>
      </c>
      <c r="AY895" s="196" t="s">
        <v>245</v>
      </c>
    </row>
    <row r="896" s="14" customFormat="1">
      <c r="A896" s="14"/>
      <c r="B896" s="203"/>
      <c r="C896" s="14"/>
      <c r="D896" s="195" t="s">
        <v>255</v>
      </c>
      <c r="E896" s="204" t="s">
        <v>1</v>
      </c>
      <c r="F896" s="205" t="s">
        <v>260</v>
      </c>
      <c r="G896" s="14"/>
      <c r="H896" s="206">
        <v>1</v>
      </c>
      <c r="I896" s="207"/>
      <c r="J896" s="14"/>
      <c r="K896" s="14"/>
      <c r="L896" s="203"/>
      <c r="M896" s="208"/>
      <c r="N896" s="209"/>
      <c r="O896" s="209"/>
      <c r="P896" s="209"/>
      <c r="Q896" s="209"/>
      <c r="R896" s="209"/>
      <c r="S896" s="209"/>
      <c r="T896" s="210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04" t="s">
        <v>255</v>
      </c>
      <c r="AU896" s="204" t="s">
        <v>87</v>
      </c>
      <c r="AV896" s="14" t="s">
        <v>246</v>
      </c>
      <c r="AW896" s="14" t="s">
        <v>33</v>
      </c>
      <c r="AX896" s="14" t="s">
        <v>8</v>
      </c>
      <c r="AY896" s="204" t="s">
        <v>245</v>
      </c>
    </row>
    <row r="897" s="2" customFormat="1" ht="24.15" customHeight="1">
      <c r="A897" s="37"/>
      <c r="B897" s="180"/>
      <c r="C897" s="219" t="s">
        <v>1252</v>
      </c>
      <c r="D897" s="219" t="s">
        <v>377</v>
      </c>
      <c r="E897" s="220" t="s">
        <v>1253</v>
      </c>
      <c r="F897" s="221" t="s">
        <v>1254</v>
      </c>
      <c r="G897" s="222" t="s">
        <v>275</v>
      </c>
      <c r="H897" s="223">
        <v>1</v>
      </c>
      <c r="I897" s="224"/>
      <c r="J897" s="225">
        <f>ROUND(I897*H897,0)</f>
        <v>0</v>
      </c>
      <c r="K897" s="221" t="s">
        <v>264</v>
      </c>
      <c r="L897" s="226"/>
      <c r="M897" s="227" t="s">
        <v>1</v>
      </c>
      <c r="N897" s="228" t="s">
        <v>43</v>
      </c>
      <c r="O897" s="76"/>
      <c r="P897" s="190">
        <f>O897*H897</f>
        <v>0</v>
      </c>
      <c r="Q897" s="190">
        <v>0.025999999999999999</v>
      </c>
      <c r="R897" s="190">
        <f>Q897*H897</f>
        <v>0.025999999999999999</v>
      </c>
      <c r="S897" s="190">
        <v>0</v>
      </c>
      <c r="T897" s="191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92" t="s">
        <v>468</v>
      </c>
      <c r="AT897" s="192" t="s">
        <v>377</v>
      </c>
      <c r="AU897" s="192" t="s">
        <v>87</v>
      </c>
      <c r="AY897" s="18" t="s">
        <v>245</v>
      </c>
      <c r="BE897" s="193">
        <f>IF(N897="základní",J897,0)</f>
        <v>0</v>
      </c>
      <c r="BF897" s="193">
        <f>IF(N897="snížená",J897,0)</f>
        <v>0</v>
      </c>
      <c r="BG897" s="193">
        <f>IF(N897="zákl. přenesená",J897,0)</f>
        <v>0</v>
      </c>
      <c r="BH897" s="193">
        <f>IF(N897="sníž. přenesená",J897,0)</f>
        <v>0</v>
      </c>
      <c r="BI897" s="193">
        <f>IF(N897="nulová",J897,0)</f>
        <v>0</v>
      </c>
      <c r="BJ897" s="18" t="s">
        <v>87</v>
      </c>
      <c r="BK897" s="193">
        <f>ROUND(I897*H897,0)</f>
        <v>0</v>
      </c>
      <c r="BL897" s="18" t="s">
        <v>355</v>
      </c>
      <c r="BM897" s="192" t="s">
        <v>1255</v>
      </c>
    </row>
    <row r="898" s="13" customFormat="1">
      <c r="A898" s="13"/>
      <c r="B898" s="194"/>
      <c r="C898" s="13"/>
      <c r="D898" s="195" t="s">
        <v>255</v>
      </c>
      <c r="E898" s="196" t="s">
        <v>1</v>
      </c>
      <c r="F898" s="197" t="s">
        <v>1256</v>
      </c>
      <c r="G898" s="13"/>
      <c r="H898" s="198">
        <v>1</v>
      </c>
      <c r="I898" s="199"/>
      <c r="J898" s="13"/>
      <c r="K898" s="13"/>
      <c r="L898" s="194"/>
      <c r="M898" s="200"/>
      <c r="N898" s="201"/>
      <c r="O898" s="201"/>
      <c r="P898" s="201"/>
      <c r="Q898" s="201"/>
      <c r="R898" s="201"/>
      <c r="S898" s="201"/>
      <c r="T898" s="202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196" t="s">
        <v>255</v>
      </c>
      <c r="AU898" s="196" t="s">
        <v>87</v>
      </c>
      <c r="AV898" s="13" t="s">
        <v>87</v>
      </c>
      <c r="AW898" s="13" t="s">
        <v>33</v>
      </c>
      <c r="AX898" s="13" t="s">
        <v>77</v>
      </c>
      <c r="AY898" s="196" t="s">
        <v>245</v>
      </c>
    </row>
    <row r="899" s="14" customFormat="1">
      <c r="A899" s="14"/>
      <c r="B899" s="203"/>
      <c r="C899" s="14"/>
      <c r="D899" s="195" t="s">
        <v>255</v>
      </c>
      <c r="E899" s="204" t="s">
        <v>1</v>
      </c>
      <c r="F899" s="205" t="s">
        <v>260</v>
      </c>
      <c r="G899" s="14"/>
      <c r="H899" s="206">
        <v>1</v>
      </c>
      <c r="I899" s="207"/>
      <c r="J899" s="14"/>
      <c r="K899" s="14"/>
      <c r="L899" s="203"/>
      <c r="M899" s="208"/>
      <c r="N899" s="209"/>
      <c r="O899" s="209"/>
      <c r="P899" s="209"/>
      <c r="Q899" s="209"/>
      <c r="R899" s="209"/>
      <c r="S899" s="209"/>
      <c r="T899" s="210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04" t="s">
        <v>255</v>
      </c>
      <c r="AU899" s="204" t="s">
        <v>87</v>
      </c>
      <c r="AV899" s="14" t="s">
        <v>246</v>
      </c>
      <c r="AW899" s="14" t="s">
        <v>33</v>
      </c>
      <c r="AX899" s="14" t="s">
        <v>8</v>
      </c>
      <c r="AY899" s="204" t="s">
        <v>245</v>
      </c>
    </row>
    <row r="900" s="2" customFormat="1" ht="24.15" customHeight="1">
      <c r="A900" s="37"/>
      <c r="B900" s="180"/>
      <c r="C900" s="181" t="s">
        <v>1257</v>
      </c>
      <c r="D900" s="181" t="s">
        <v>248</v>
      </c>
      <c r="E900" s="182" t="s">
        <v>1258</v>
      </c>
      <c r="F900" s="183" t="s">
        <v>1259</v>
      </c>
      <c r="G900" s="184" t="s">
        <v>275</v>
      </c>
      <c r="H900" s="185">
        <v>10</v>
      </c>
      <c r="I900" s="186"/>
      <c r="J900" s="187">
        <f>ROUND(I900*H900,0)</f>
        <v>0</v>
      </c>
      <c r="K900" s="183" t="s">
        <v>252</v>
      </c>
      <c r="L900" s="38"/>
      <c r="M900" s="188" t="s">
        <v>1</v>
      </c>
      <c r="N900" s="189" t="s">
        <v>43</v>
      </c>
      <c r="O900" s="76"/>
      <c r="P900" s="190">
        <f>O900*H900</f>
        <v>0</v>
      </c>
      <c r="Q900" s="190">
        <v>0</v>
      </c>
      <c r="R900" s="190">
        <f>Q900*H900</f>
        <v>0</v>
      </c>
      <c r="S900" s="190">
        <v>0</v>
      </c>
      <c r="T900" s="191">
        <f>S900*H900</f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192" t="s">
        <v>355</v>
      </c>
      <c r="AT900" s="192" t="s">
        <v>248</v>
      </c>
      <c r="AU900" s="192" t="s">
        <v>87</v>
      </c>
      <c r="AY900" s="18" t="s">
        <v>245</v>
      </c>
      <c r="BE900" s="193">
        <f>IF(N900="základní",J900,0)</f>
        <v>0</v>
      </c>
      <c r="BF900" s="193">
        <f>IF(N900="snížená",J900,0)</f>
        <v>0</v>
      </c>
      <c r="BG900" s="193">
        <f>IF(N900="zákl. přenesená",J900,0)</f>
        <v>0</v>
      </c>
      <c r="BH900" s="193">
        <f>IF(N900="sníž. přenesená",J900,0)</f>
        <v>0</v>
      </c>
      <c r="BI900" s="193">
        <f>IF(N900="nulová",J900,0)</f>
        <v>0</v>
      </c>
      <c r="BJ900" s="18" t="s">
        <v>87</v>
      </c>
      <c r="BK900" s="193">
        <f>ROUND(I900*H900,0)</f>
        <v>0</v>
      </c>
      <c r="BL900" s="18" t="s">
        <v>355</v>
      </c>
      <c r="BM900" s="192" t="s">
        <v>1260</v>
      </c>
    </row>
    <row r="901" s="13" customFormat="1">
      <c r="A901" s="13"/>
      <c r="B901" s="194"/>
      <c r="C901" s="13"/>
      <c r="D901" s="195" t="s">
        <v>255</v>
      </c>
      <c r="E901" s="196" t="s">
        <v>1</v>
      </c>
      <c r="F901" s="197" t="s">
        <v>1261</v>
      </c>
      <c r="G901" s="13"/>
      <c r="H901" s="198">
        <v>10</v>
      </c>
      <c r="I901" s="199"/>
      <c r="J901" s="13"/>
      <c r="K901" s="13"/>
      <c r="L901" s="194"/>
      <c r="M901" s="200"/>
      <c r="N901" s="201"/>
      <c r="O901" s="201"/>
      <c r="P901" s="201"/>
      <c r="Q901" s="201"/>
      <c r="R901" s="201"/>
      <c r="S901" s="201"/>
      <c r="T901" s="202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196" t="s">
        <v>255</v>
      </c>
      <c r="AU901" s="196" t="s">
        <v>87</v>
      </c>
      <c r="AV901" s="13" t="s">
        <v>87</v>
      </c>
      <c r="AW901" s="13" t="s">
        <v>33</v>
      </c>
      <c r="AX901" s="13" t="s">
        <v>77</v>
      </c>
      <c r="AY901" s="196" t="s">
        <v>245</v>
      </c>
    </row>
    <row r="902" s="14" customFormat="1">
      <c r="A902" s="14"/>
      <c r="B902" s="203"/>
      <c r="C902" s="14"/>
      <c r="D902" s="195" t="s">
        <v>255</v>
      </c>
      <c r="E902" s="204" t="s">
        <v>1</v>
      </c>
      <c r="F902" s="205" t="s">
        <v>260</v>
      </c>
      <c r="G902" s="14"/>
      <c r="H902" s="206">
        <v>10</v>
      </c>
      <c r="I902" s="207"/>
      <c r="J902" s="14"/>
      <c r="K902" s="14"/>
      <c r="L902" s="203"/>
      <c r="M902" s="208"/>
      <c r="N902" s="209"/>
      <c r="O902" s="209"/>
      <c r="P902" s="209"/>
      <c r="Q902" s="209"/>
      <c r="R902" s="209"/>
      <c r="S902" s="209"/>
      <c r="T902" s="210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04" t="s">
        <v>255</v>
      </c>
      <c r="AU902" s="204" t="s">
        <v>87</v>
      </c>
      <c r="AV902" s="14" t="s">
        <v>246</v>
      </c>
      <c r="AW902" s="14" t="s">
        <v>33</v>
      </c>
      <c r="AX902" s="14" t="s">
        <v>8</v>
      </c>
      <c r="AY902" s="204" t="s">
        <v>245</v>
      </c>
    </row>
    <row r="903" s="2" customFormat="1" ht="24.15" customHeight="1">
      <c r="A903" s="37"/>
      <c r="B903" s="180"/>
      <c r="C903" s="219" t="s">
        <v>1262</v>
      </c>
      <c r="D903" s="219" t="s">
        <v>377</v>
      </c>
      <c r="E903" s="220" t="s">
        <v>1263</v>
      </c>
      <c r="F903" s="221" t="s">
        <v>1264</v>
      </c>
      <c r="G903" s="222" t="s">
        <v>275</v>
      </c>
      <c r="H903" s="223">
        <v>10</v>
      </c>
      <c r="I903" s="224"/>
      <c r="J903" s="225">
        <f>ROUND(I903*H903,0)</f>
        <v>0</v>
      </c>
      <c r="K903" s="221" t="s">
        <v>264</v>
      </c>
      <c r="L903" s="226"/>
      <c r="M903" s="227" t="s">
        <v>1</v>
      </c>
      <c r="N903" s="228" t="s">
        <v>43</v>
      </c>
      <c r="O903" s="76"/>
      <c r="P903" s="190">
        <f>O903*H903</f>
        <v>0</v>
      </c>
      <c r="Q903" s="190">
        <v>0.037999999999999999</v>
      </c>
      <c r="R903" s="190">
        <f>Q903*H903</f>
        <v>0.38</v>
      </c>
      <c r="S903" s="190">
        <v>0</v>
      </c>
      <c r="T903" s="191">
        <f>S903*H903</f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192" t="s">
        <v>468</v>
      </c>
      <c r="AT903" s="192" t="s">
        <v>377</v>
      </c>
      <c r="AU903" s="192" t="s">
        <v>87</v>
      </c>
      <c r="AY903" s="18" t="s">
        <v>245</v>
      </c>
      <c r="BE903" s="193">
        <f>IF(N903="základní",J903,0)</f>
        <v>0</v>
      </c>
      <c r="BF903" s="193">
        <f>IF(N903="snížená",J903,0)</f>
        <v>0</v>
      </c>
      <c r="BG903" s="193">
        <f>IF(N903="zákl. přenesená",J903,0)</f>
        <v>0</v>
      </c>
      <c r="BH903" s="193">
        <f>IF(N903="sníž. přenesená",J903,0)</f>
        <v>0</v>
      </c>
      <c r="BI903" s="193">
        <f>IF(N903="nulová",J903,0)</f>
        <v>0</v>
      </c>
      <c r="BJ903" s="18" t="s">
        <v>87</v>
      </c>
      <c r="BK903" s="193">
        <f>ROUND(I903*H903,0)</f>
        <v>0</v>
      </c>
      <c r="BL903" s="18" t="s">
        <v>355</v>
      </c>
      <c r="BM903" s="192" t="s">
        <v>1265</v>
      </c>
    </row>
    <row r="904" s="13" customFormat="1">
      <c r="A904" s="13"/>
      <c r="B904" s="194"/>
      <c r="C904" s="13"/>
      <c r="D904" s="195" t="s">
        <v>255</v>
      </c>
      <c r="E904" s="196" t="s">
        <v>1</v>
      </c>
      <c r="F904" s="197" t="s">
        <v>1261</v>
      </c>
      <c r="G904" s="13"/>
      <c r="H904" s="198">
        <v>10</v>
      </c>
      <c r="I904" s="199"/>
      <c r="J904" s="13"/>
      <c r="K904" s="13"/>
      <c r="L904" s="194"/>
      <c r="M904" s="200"/>
      <c r="N904" s="201"/>
      <c r="O904" s="201"/>
      <c r="P904" s="201"/>
      <c r="Q904" s="201"/>
      <c r="R904" s="201"/>
      <c r="S904" s="201"/>
      <c r="T904" s="20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196" t="s">
        <v>255</v>
      </c>
      <c r="AU904" s="196" t="s">
        <v>87</v>
      </c>
      <c r="AV904" s="13" t="s">
        <v>87</v>
      </c>
      <c r="AW904" s="13" t="s">
        <v>33</v>
      </c>
      <c r="AX904" s="13" t="s">
        <v>77</v>
      </c>
      <c r="AY904" s="196" t="s">
        <v>245</v>
      </c>
    </row>
    <row r="905" s="14" customFormat="1">
      <c r="A905" s="14"/>
      <c r="B905" s="203"/>
      <c r="C905" s="14"/>
      <c r="D905" s="195" t="s">
        <v>255</v>
      </c>
      <c r="E905" s="204" t="s">
        <v>1</v>
      </c>
      <c r="F905" s="205" t="s">
        <v>260</v>
      </c>
      <c r="G905" s="14"/>
      <c r="H905" s="206">
        <v>10</v>
      </c>
      <c r="I905" s="207"/>
      <c r="J905" s="14"/>
      <c r="K905" s="14"/>
      <c r="L905" s="203"/>
      <c r="M905" s="208"/>
      <c r="N905" s="209"/>
      <c r="O905" s="209"/>
      <c r="P905" s="209"/>
      <c r="Q905" s="209"/>
      <c r="R905" s="209"/>
      <c r="S905" s="209"/>
      <c r="T905" s="210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04" t="s">
        <v>255</v>
      </c>
      <c r="AU905" s="204" t="s">
        <v>87</v>
      </c>
      <c r="AV905" s="14" t="s">
        <v>246</v>
      </c>
      <c r="AW905" s="14" t="s">
        <v>33</v>
      </c>
      <c r="AX905" s="14" t="s">
        <v>8</v>
      </c>
      <c r="AY905" s="204" t="s">
        <v>245</v>
      </c>
    </row>
    <row r="906" s="2" customFormat="1" ht="24.15" customHeight="1">
      <c r="A906" s="37"/>
      <c r="B906" s="180"/>
      <c r="C906" s="181" t="s">
        <v>1266</v>
      </c>
      <c r="D906" s="181" t="s">
        <v>248</v>
      </c>
      <c r="E906" s="182" t="s">
        <v>1267</v>
      </c>
      <c r="F906" s="183" t="s">
        <v>1268</v>
      </c>
      <c r="G906" s="184" t="s">
        <v>275</v>
      </c>
      <c r="H906" s="185">
        <v>1</v>
      </c>
      <c r="I906" s="186"/>
      <c r="J906" s="187">
        <f>ROUND(I906*H906,0)</f>
        <v>0</v>
      </c>
      <c r="K906" s="183" t="s">
        <v>252</v>
      </c>
      <c r="L906" s="38"/>
      <c r="M906" s="188" t="s">
        <v>1</v>
      </c>
      <c r="N906" s="189" t="s">
        <v>43</v>
      </c>
      <c r="O906" s="76"/>
      <c r="P906" s="190">
        <f>O906*H906</f>
        <v>0</v>
      </c>
      <c r="Q906" s="190">
        <v>0</v>
      </c>
      <c r="R906" s="190">
        <f>Q906*H906</f>
        <v>0</v>
      </c>
      <c r="S906" s="190">
        <v>0</v>
      </c>
      <c r="T906" s="191">
        <f>S906*H906</f>
        <v>0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192" t="s">
        <v>355</v>
      </c>
      <c r="AT906" s="192" t="s">
        <v>248</v>
      </c>
      <c r="AU906" s="192" t="s">
        <v>87</v>
      </c>
      <c r="AY906" s="18" t="s">
        <v>245</v>
      </c>
      <c r="BE906" s="193">
        <f>IF(N906="základní",J906,0)</f>
        <v>0</v>
      </c>
      <c r="BF906" s="193">
        <f>IF(N906="snížená",J906,0)</f>
        <v>0</v>
      </c>
      <c r="BG906" s="193">
        <f>IF(N906="zákl. přenesená",J906,0)</f>
        <v>0</v>
      </c>
      <c r="BH906" s="193">
        <f>IF(N906="sníž. přenesená",J906,0)</f>
        <v>0</v>
      </c>
      <c r="BI906" s="193">
        <f>IF(N906="nulová",J906,0)</f>
        <v>0</v>
      </c>
      <c r="BJ906" s="18" t="s">
        <v>87</v>
      </c>
      <c r="BK906" s="193">
        <f>ROUND(I906*H906,0)</f>
        <v>0</v>
      </c>
      <c r="BL906" s="18" t="s">
        <v>355</v>
      </c>
      <c r="BM906" s="192" t="s">
        <v>1269</v>
      </c>
    </row>
    <row r="907" s="13" customFormat="1">
      <c r="A907" s="13"/>
      <c r="B907" s="194"/>
      <c r="C907" s="13"/>
      <c r="D907" s="195" t="s">
        <v>255</v>
      </c>
      <c r="E907" s="196" t="s">
        <v>1</v>
      </c>
      <c r="F907" s="197" t="s">
        <v>1270</v>
      </c>
      <c r="G907" s="13"/>
      <c r="H907" s="198">
        <v>1</v>
      </c>
      <c r="I907" s="199"/>
      <c r="J907" s="13"/>
      <c r="K907" s="13"/>
      <c r="L907" s="194"/>
      <c r="M907" s="200"/>
      <c r="N907" s="201"/>
      <c r="O907" s="201"/>
      <c r="P907" s="201"/>
      <c r="Q907" s="201"/>
      <c r="R907" s="201"/>
      <c r="S907" s="201"/>
      <c r="T907" s="20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196" t="s">
        <v>255</v>
      </c>
      <c r="AU907" s="196" t="s">
        <v>87</v>
      </c>
      <c r="AV907" s="13" t="s">
        <v>87</v>
      </c>
      <c r="AW907" s="13" t="s">
        <v>33</v>
      </c>
      <c r="AX907" s="13" t="s">
        <v>77</v>
      </c>
      <c r="AY907" s="196" t="s">
        <v>245</v>
      </c>
    </row>
    <row r="908" s="14" customFormat="1">
      <c r="A908" s="14"/>
      <c r="B908" s="203"/>
      <c r="C908" s="14"/>
      <c r="D908" s="195" t="s">
        <v>255</v>
      </c>
      <c r="E908" s="204" t="s">
        <v>1</v>
      </c>
      <c r="F908" s="205" t="s">
        <v>260</v>
      </c>
      <c r="G908" s="14"/>
      <c r="H908" s="206">
        <v>1</v>
      </c>
      <c r="I908" s="207"/>
      <c r="J908" s="14"/>
      <c r="K908" s="14"/>
      <c r="L908" s="203"/>
      <c r="M908" s="208"/>
      <c r="N908" s="209"/>
      <c r="O908" s="209"/>
      <c r="P908" s="209"/>
      <c r="Q908" s="209"/>
      <c r="R908" s="209"/>
      <c r="S908" s="209"/>
      <c r="T908" s="210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04" t="s">
        <v>255</v>
      </c>
      <c r="AU908" s="204" t="s">
        <v>87</v>
      </c>
      <c r="AV908" s="14" t="s">
        <v>246</v>
      </c>
      <c r="AW908" s="14" t="s">
        <v>33</v>
      </c>
      <c r="AX908" s="14" t="s">
        <v>8</v>
      </c>
      <c r="AY908" s="204" t="s">
        <v>245</v>
      </c>
    </row>
    <row r="909" s="2" customFormat="1" ht="24.15" customHeight="1">
      <c r="A909" s="37"/>
      <c r="B909" s="180"/>
      <c r="C909" s="219" t="s">
        <v>1271</v>
      </c>
      <c r="D909" s="219" t="s">
        <v>377</v>
      </c>
      <c r="E909" s="220" t="s">
        <v>1272</v>
      </c>
      <c r="F909" s="221" t="s">
        <v>1273</v>
      </c>
      <c r="G909" s="222" t="s">
        <v>275</v>
      </c>
      <c r="H909" s="223">
        <v>1</v>
      </c>
      <c r="I909" s="224"/>
      <c r="J909" s="225">
        <f>ROUND(I909*H909,0)</f>
        <v>0</v>
      </c>
      <c r="K909" s="221" t="s">
        <v>264</v>
      </c>
      <c r="L909" s="226"/>
      <c r="M909" s="227" t="s">
        <v>1</v>
      </c>
      <c r="N909" s="228" t="s">
        <v>43</v>
      </c>
      <c r="O909" s="76"/>
      <c r="P909" s="190">
        <f>O909*H909</f>
        <v>0</v>
      </c>
      <c r="Q909" s="190">
        <v>0.042999999999999997</v>
      </c>
      <c r="R909" s="190">
        <f>Q909*H909</f>
        <v>0.042999999999999997</v>
      </c>
      <c r="S909" s="190">
        <v>0</v>
      </c>
      <c r="T909" s="191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192" t="s">
        <v>468</v>
      </c>
      <c r="AT909" s="192" t="s">
        <v>377</v>
      </c>
      <c r="AU909" s="192" t="s">
        <v>87</v>
      </c>
      <c r="AY909" s="18" t="s">
        <v>245</v>
      </c>
      <c r="BE909" s="193">
        <f>IF(N909="základní",J909,0)</f>
        <v>0</v>
      </c>
      <c r="BF909" s="193">
        <f>IF(N909="snížená",J909,0)</f>
        <v>0</v>
      </c>
      <c r="BG909" s="193">
        <f>IF(N909="zákl. přenesená",J909,0)</f>
        <v>0</v>
      </c>
      <c r="BH909" s="193">
        <f>IF(N909="sníž. přenesená",J909,0)</f>
        <v>0</v>
      </c>
      <c r="BI909" s="193">
        <f>IF(N909="nulová",J909,0)</f>
        <v>0</v>
      </c>
      <c r="BJ909" s="18" t="s">
        <v>87</v>
      </c>
      <c r="BK909" s="193">
        <f>ROUND(I909*H909,0)</f>
        <v>0</v>
      </c>
      <c r="BL909" s="18" t="s">
        <v>355</v>
      </c>
      <c r="BM909" s="192" t="s">
        <v>1274</v>
      </c>
    </row>
    <row r="910" s="13" customFormat="1">
      <c r="A910" s="13"/>
      <c r="B910" s="194"/>
      <c r="C910" s="13"/>
      <c r="D910" s="195" t="s">
        <v>255</v>
      </c>
      <c r="E910" s="196" t="s">
        <v>1</v>
      </c>
      <c r="F910" s="197" t="s">
        <v>1270</v>
      </c>
      <c r="G910" s="13"/>
      <c r="H910" s="198">
        <v>1</v>
      </c>
      <c r="I910" s="199"/>
      <c r="J910" s="13"/>
      <c r="K910" s="13"/>
      <c r="L910" s="194"/>
      <c r="M910" s="200"/>
      <c r="N910" s="201"/>
      <c r="O910" s="201"/>
      <c r="P910" s="201"/>
      <c r="Q910" s="201"/>
      <c r="R910" s="201"/>
      <c r="S910" s="201"/>
      <c r="T910" s="20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196" t="s">
        <v>255</v>
      </c>
      <c r="AU910" s="196" t="s">
        <v>87</v>
      </c>
      <c r="AV910" s="13" t="s">
        <v>87</v>
      </c>
      <c r="AW910" s="13" t="s">
        <v>33</v>
      </c>
      <c r="AX910" s="13" t="s">
        <v>77</v>
      </c>
      <c r="AY910" s="196" t="s">
        <v>245</v>
      </c>
    </row>
    <row r="911" s="14" customFormat="1">
      <c r="A911" s="14"/>
      <c r="B911" s="203"/>
      <c r="C911" s="14"/>
      <c r="D911" s="195" t="s">
        <v>255</v>
      </c>
      <c r="E911" s="204" t="s">
        <v>1</v>
      </c>
      <c r="F911" s="205" t="s">
        <v>260</v>
      </c>
      <c r="G911" s="14"/>
      <c r="H911" s="206">
        <v>1</v>
      </c>
      <c r="I911" s="207"/>
      <c r="J911" s="14"/>
      <c r="K911" s="14"/>
      <c r="L911" s="203"/>
      <c r="M911" s="208"/>
      <c r="N911" s="209"/>
      <c r="O911" s="209"/>
      <c r="P911" s="209"/>
      <c r="Q911" s="209"/>
      <c r="R911" s="209"/>
      <c r="S911" s="209"/>
      <c r="T911" s="210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04" t="s">
        <v>255</v>
      </c>
      <c r="AU911" s="204" t="s">
        <v>87</v>
      </c>
      <c r="AV911" s="14" t="s">
        <v>246</v>
      </c>
      <c r="AW911" s="14" t="s">
        <v>33</v>
      </c>
      <c r="AX911" s="14" t="s">
        <v>8</v>
      </c>
      <c r="AY911" s="204" t="s">
        <v>245</v>
      </c>
    </row>
    <row r="912" s="2" customFormat="1" ht="24.15" customHeight="1">
      <c r="A912" s="37"/>
      <c r="B912" s="180"/>
      <c r="C912" s="181" t="s">
        <v>1275</v>
      </c>
      <c r="D912" s="181" t="s">
        <v>248</v>
      </c>
      <c r="E912" s="182" t="s">
        <v>1276</v>
      </c>
      <c r="F912" s="183" t="s">
        <v>1277</v>
      </c>
      <c r="G912" s="184" t="s">
        <v>275</v>
      </c>
      <c r="H912" s="185">
        <v>1</v>
      </c>
      <c r="I912" s="186"/>
      <c r="J912" s="187">
        <f>ROUND(I912*H912,0)</f>
        <v>0</v>
      </c>
      <c r="K912" s="183" t="s">
        <v>252</v>
      </c>
      <c r="L912" s="38"/>
      <c r="M912" s="188" t="s">
        <v>1</v>
      </c>
      <c r="N912" s="189" t="s">
        <v>43</v>
      </c>
      <c r="O912" s="76"/>
      <c r="P912" s="190">
        <f>O912*H912</f>
        <v>0</v>
      </c>
      <c r="Q912" s="190">
        <v>0</v>
      </c>
      <c r="R912" s="190">
        <f>Q912*H912</f>
        <v>0</v>
      </c>
      <c r="S912" s="190">
        <v>0</v>
      </c>
      <c r="T912" s="191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192" t="s">
        <v>355</v>
      </c>
      <c r="AT912" s="192" t="s">
        <v>248</v>
      </c>
      <c r="AU912" s="192" t="s">
        <v>87</v>
      </c>
      <c r="AY912" s="18" t="s">
        <v>245</v>
      </c>
      <c r="BE912" s="193">
        <f>IF(N912="základní",J912,0)</f>
        <v>0</v>
      </c>
      <c r="BF912" s="193">
        <f>IF(N912="snížená",J912,0)</f>
        <v>0</v>
      </c>
      <c r="BG912" s="193">
        <f>IF(N912="zákl. přenesená",J912,0)</f>
        <v>0</v>
      </c>
      <c r="BH912" s="193">
        <f>IF(N912="sníž. přenesená",J912,0)</f>
        <v>0</v>
      </c>
      <c r="BI912" s="193">
        <f>IF(N912="nulová",J912,0)</f>
        <v>0</v>
      </c>
      <c r="BJ912" s="18" t="s">
        <v>87</v>
      </c>
      <c r="BK912" s="193">
        <f>ROUND(I912*H912,0)</f>
        <v>0</v>
      </c>
      <c r="BL912" s="18" t="s">
        <v>355</v>
      </c>
      <c r="BM912" s="192" t="s">
        <v>1278</v>
      </c>
    </row>
    <row r="913" s="13" customFormat="1">
      <c r="A913" s="13"/>
      <c r="B913" s="194"/>
      <c r="C913" s="13"/>
      <c r="D913" s="195" t="s">
        <v>255</v>
      </c>
      <c r="E913" s="196" t="s">
        <v>1</v>
      </c>
      <c r="F913" s="197" t="s">
        <v>1279</v>
      </c>
      <c r="G913" s="13"/>
      <c r="H913" s="198">
        <v>1</v>
      </c>
      <c r="I913" s="199"/>
      <c r="J913" s="13"/>
      <c r="K913" s="13"/>
      <c r="L913" s="194"/>
      <c r="M913" s="200"/>
      <c r="N913" s="201"/>
      <c r="O913" s="201"/>
      <c r="P913" s="201"/>
      <c r="Q913" s="201"/>
      <c r="R913" s="201"/>
      <c r="S913" s="201"/>
      <c r="T913" s="20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196" t="s">
        <v>255</v>
      </c>
      <c r="AU913" s="196" t="s">
        <v>87</v>
      </c>
      <c r="AV913" s="13" t="s">
        <v>87</v>
      </c>
      <c r="AW913" s="13" t="s">
        <v>33</v>
      </c>
      <c r="AX913" s="13" t="s">
        <v>77</v>
      </c>
      <c r="AY913" s="196" t="s">
        <v>245</v>
      </c>
    </row>
    <row r="914" s="14" customFormat="1">
      <c r="A914" s="14"/>
      <c r="B914" s="203"/>
      <c r="C914" s="14"/>
      <c r="D914" s="195" t="s">
        <v>255</v>
      </c>
      <c r="E914" s="204" t="s">
        <v>1</v>
      </c>
      <c r="F914" s="205" t="s">
        <v>260</v>
      </c>
      <c r="G914" s="14"/>
      <c r="H914" s="206">
        <v>1</v>
      </c>
      <c r="I914" s="207"/>
      <c r="J914" s="14"/>
      <c r="K914" s="14"/>
      <c r="L914" s="203"/>
      <c r="M914" s="208"/>
      <c r="N914" s="209"/>
      <c r="O914" s="209"/>
      <c r="P914" s="209"/>
      <c r="Q914" s="209"/>
      <c r="R914" s="209"/>
      <c r="S914" s="209"/>
      <c r="T914" s="210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04" t="s">
        <v>255</v>
      </c>
      <c r="AU914" s="204" t="s">
        <v>87</v>
      </c>
      <c r="AV914" s="14" t="s">
        <v>246</v>
      </c>
      <c r="AW914" s="14" t="s">
        <v>33</v>
      </c>
      <c r="AX914" s="14" t="s">
        <v>8</v>
      </c>
      <c r="AY914" s="204" t="s">
        <v>245</v>
      </c>
    </row>
    <row r="915" s="2" customFormat="1" ht="24.15" customHeight="1">
      <c r="A915" s="37"/>
      <c r="B915" s="180"/>
      <c r="C915" s="219" t="s">
        <v>1280</v>
      </c>
      <c r="D915" s="219" t="s">
        <v>377</v>
      </c>
      <c r="E915" s="220" t="s">
        <v>1281</v>
      </c>
      <c r="F915" s="221" t="s">
        <v>1282</v>
      </c>
      <c r="G915" s="222" t="s">
        <v>275</v>
      </c>
      <c r="H915" s="223">
        <v>1</v>
      </c>
      <c r="I915" s="224"/>
      <c r="J915" s="225">
        <f>ROUND(I915*H915,0)</f>
        <v>0</v>
      </c>
      <c r="K915" s="221" t="s">
        <v>264</v>
      </c>
      <c r="L915" s="226"/>
      <c r="M915" s="227" t="s">
        <v>1</v>
      </c>
      <c r="N915" s="228" t="s">
        <v>43</v>
      </c>
      <c r="O915" s="76"/>
      <c r="P915" s="190">
        <f>O915*H915</f>
        <v>0</v>
      </c>
      <c r="Q915" s="190">
        <v>0.019</v>
      </c>
      <c r="R915" s="190">
        <f>Q915*H915</f>
        <v>0.019</v>
      </c>
      <c r="S915" s="190">
        <v>0</v>
      </c>
      <c r="T915" s="191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192" t="s">
        <v>468</v>
      </c>
      <c r="AT915" s="192" t="s">
        <v>377</v>
      </c>
      <c r="AU915" s="192" t="s">
        <v>87</v>
      </c>
      <c r="AY915" s="18" t="s">
        <v>245</v>
      </c>
      <c r="BE915" s="193">
        <f>IF(N915="základní",J915,0)</f>
        <v>0</v>
      </c>
      <c r="BF915" s="193">
        <f>IF(N915="snížená",J915,0)</f>
        <v>0</v>
      </c>
      <c r="BG915" s="193">
        <f>IF(N915="zákl. přenesená",J915,0)</f>
        <v>0</v>
      </c>
      <c r="BH915" s="193">
        <f>IF(N915="sníž. přenesená",J915,0)</f>
        <v>0</v>
      </c>
      <c r="BI915" s="193">
        <f>IF(N915="nulová",J915,0)</f>
        <v>0</v>
      </c>
      <c r="BJ915" s="18" t="s">
        <v>87</v>
      </c>
      <c r="BK915" s="193">
        <f>ROUND(I915*H915,0)</f>
        <v>0</v>
      </c>
      <c r="BL915" s="18" t="s">
        <v>355</v>
      </c>
      <c r="BM915" s="192" t="s">
        <v>1283</v>
      </c>
    </row>
    <row r="916" s="13" customFormat="1">
      <c r="A916" s="13"/>
      <c r="B916" s="194"/>
      <c r="C916" s="13"/>
      <c r="D916" s="195" t="s">
        <v>255</v>
      </c>
      <c r="E916" s="196" t="s">
        <v>1</v>
      </c>
      <c r="F916" s="197" t="s">
        <v>1279</v>
      </c>
      <c r="G916" s="13"/>
      <c r="H916" s="198">
        <v>1</v>
      </c>
      <c r="I916" s="199"/>
      <c r="J916" s="13"/>
      <c r="K916" s="13"/>
      <c r="L916" s="194"/>
      <c r="M916" s="200"/>
      <c r="N916" s="201"/>
      <c r="O916" s="201"/>
      <c r="P916" s="201"/>
      <c r="Q916" s="201"/>
      <c r="R916" s="201"/>
      <c r="S916" s="201"/>
      <c r="T916" s="20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196" t="s">
        <v>255</v>
      </c>
      <c r="AU916" s="196" t="s">
        <v>87</v>
      </c>
      <c r="AV916" s="13" t="s">
        <v>87</v>
      </c>
      <c r="AW916" s="13" t="s">
        <v>33</v>
      </c>
      <c r="AX916" s="13" t="s">
        <v>77</v>
      </c>
      <c r="AY916" s="196" t="s">
        <v>245</v>
      </c>
    </row>
    <row r="917" s="14" customFormat="1">
      <c r="A917" s="14"/>
      <c r="B917" s="203"/>
      <c r="C917" s="14"/>
      <c r="D917" s="195" t="s">
        <v>255</v>
      </c>
      <c r="E917" s="204" t="s">
        <v>1</v>
      </c>
      <c r="F917" s="205" t="s">
        <v>260</v>
      </c>
      <c r="G917" s="14"/>
      <c r="H917" s="206">
        <v>1</v>
      </c>
      <c r="I917" s="207"/>
      <c r="J917" s="14"/>
      <c r="K917" s="14"/>
      <c r="L917" s="203"/>
      <c r="M917" s="208"/>
      <c r="N917" s="209"/>
      <c r="O917" s="209"/>
      <c r="P917" s="209"/>
      <c r="Q917" s="209"/>
      <c r="R917" s="209"/>
      <c r="S917" s="209"/>
      <c r="T917" s="210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04" t="s">
        <v>255</v>
      </c>
      <c r="AU917" s="204" t="s">
        <v>87</v>
      </c>
      <c r="AV917" s="14" t="s">
        <v>246</v>
      </c>
      <c r="AW917" s="14" t="s">
        <v>33</v>
      </c>
      <c r="AX917" s="14" t="s">
        <v>8</v>
      </c>
      <c r="AY917" s="204" t="s">
        <v>245</v>
      </c>
    </row>
    <row r="918" s="2" customFormat="1" ht="24.15" customHeight="1">
      <c r="A918" s="37"/>
      <c r="B918" s="180"/>
      <c r="C918" s="181" t="s">
        <v>1284</v>
      </c>
      <c r="D918" s="181" t="s">
        <v>248</v>
      </c>
      <c r="E918" s="182" t="s">
        <v>1285</v>
      </c>
      <c r="F918" s="183" t="s">
        <v>1286</v>
      </c>
      <c r="G918" s="184" t="s">
        <v>275</v>
      </c>
      <c r="H918" s="185">
        <v>5</v>
      </c>
      <c r="I918" s="186"/>
      <c r="J918" s="187">
        <f>ROUND(I918*H918,0)</f>
        <v>0</v>
      </c>
      <c r="K918" s="183" t="s">
        <v>252</v>
      </c>
      <c r="L918" s="38"/>
      <c r="M918" s="188" t="s">
        <v>1</v>
      </c>
      <c r="N918" s="189" t="s">
        <v>43</v>
      </c>
      <c r="O918" s="76"/>
      <c r="P918" s="190">
        <f>O918*H918</f>
        <v>0</v>
      </c>
      <c r="Q918" s="190">
        <v>0</v>
      </c>
      <c r="R918" s="190">
        <f>Q918*H918</f>
        <v>0</v>
      </c>
      <c r="S918" s="190">
        <v>0</v>
      </c>
      <c r="T918" s="191">
        <f>S918*H918</f>
        <v>0</v>
      </c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R918" s="192" t="s">
        <v>355</v>
      </c>
      <c r="AT918" s="192" t="s">
        <v>248</v>
      </c>
      <c r="AU918" s="192" t="s">
        <v>87</v>
      </c>
      <c r="AY918" s="18" t="s">
        <v>245</v>
      </c>
      <c r="BE918" s="193">
        <f>IF(N918="základní",J918,0)</f>
        <v>0</v>
      </c>
      <c r="BF918" s="193">
        <f>IF(N918="snížená",J918,0)</f>
        <v>0</v>
      </c>
      <c r="BG918" s="193">
        <f>IF(N918="zákl. přenesená",J918,0)</f>
        <v>0</v>
      </c>
      <c r="BH918" s="193">
        <f>IF(N918="sníž. přenesená",J918,0)</f>
        <v>0</v>
      </c>
      <c r="BI918" s="193">
        <f>IF(N918="nulová",J918,0)</f>
        <v>0</v>
      </c>
      <c r="BJ918" s="18" t="s">
        <v>87</v>
      </c>
      <c r="BK918" s="193">
        <f>ROUND(I918*H918,0)</f>
        <v>0</v>
      </c>
      <c r="BL918" s="18" t="s">
        <v>355</v>
      </c>
      <c r="BM918" s="192" t="s">
        <v>1287</v>
      </c>
    </row>
    <row r="919" s="13" customFormat="1">
      <c r="A919" s="13"/>
      <c r="B919" s="194"/>
      <c r="C919" s="13"/>
      <c r="D919" s="195" t="s">
        <v>255</v>
      </c>
      <c r="E919" s="196" t="s">
        <v>1</v>
      </c>
      <c r="F919" s="197" t="s">
        <v>1288</v>
      </c>
      <c r="G919" s="13"/>
      <c r="H919" s="198">
        <v>5</v>
      </c>
      <c r="I919" s="199"/>
      <c r="J919" s="13"/>
      <c r="K919" s="13"/>
      <c r="L919" s="194"/>
      <c r="M919" s="200"/>
      <c r="N919" s="201"/>
      <c r="O919" s="201"/>
      <c r="P919" s="201"/>
      <c r="Q919" s="201"/>
      <c r="R919" s="201"/>
      <c r="S919" s="201"/>
      <c r="T919" s="202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196" t="s">
        <v>255</v>
      </c>
      <c r="AU919" s="196" t="s">
        <v>87</v>
      </c>
      <c r="AV919" s="13" t="s">
        <v>87</v>
      </c>
      <c r="AW919" s="13" t="s">
        <v>33</v>
      </c>
      <c r="AX919" s="13" t="s">
        <v>8</v>
      </c>
      <c r="AY919" s="196" t="s">
        <v>245</v>
      </c>
    </row>
    <row r="920" s="2" customFormat="1" ht="14.4" customHeight="1">
      <c r="A920" s="37"/>
      <c r="B920" s="180"/>
      <c r="C920" s="219" t="s">
        <v>1289</v>
      </c>
      <c r="D920" s="219" t="s">
        <v>377</v>
      </c>
      <c r="E920" s="220" t="s">
        <v>1290</v>
      </c>
      <c r="F920" s="221" t="s">
        <v>1291</v>
      </c>
      <c r="G920" s="222" t="s">
        <v>275</v>
      </c>
      <c r="H920" s="223">
        <v>5</v>
      </c>
      <c r="I920" s="224"/>
      <c r="J920" s="225">
        <f>ROUND(I920*H920,0)</f>
        <v>0</v>
      </c>
      <c r="K920" s="221" t="s">
        <v>1</v>
      </c>
      <c r="L920" s="226"/>
      <c r="M920" s="227" t="s">
        <v>1</v>
      </c>
      <c r="N920" s="228" t="s">
        <v>43</v>
      </c>
      <c r="O920" s="76"/>
      <c r="P920" s="190">
        <f>O920*H920</f>
        <v>0</v>
      </c>
      <c r="Q920" s="190">
        <v>0.0047000000000000002</v>
      </c>
      <c r="R920" s="190">
        <f>Q920*H920</f>
        <v>0.0235</v>
      </c>
      <c r="S920" s="190">
        <v>0</v>
      </c>
      <c r="T920" s="191">
        <f>S920*H920</f>
        <v>0</v>
      </c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R920" s="192" t="s">
        <v>468</v>
      </c>
      <c r="AT920" s="192" t="s">
        <v>377</v>
      </c>
      <c r="AU920" s="192" t="s">
        <v>87</v>
      </c>
      <c r="AY920" s="18" t="s">
        <v>245</v>
      </c>
      <c r="BE920" s="193">
        <f>IF(N920="základní",J920,0)</f>
        <v>0</v>
      </c>
      <c r="BF920" s="193">
        <f>IF(N920="snížená",J920,0)</f>
        <v>0</v>
      </c>
      <c r="BG920" s="193">
        <f>IF(N920="zákl. přenesená",J920,0)</f>
        <v>0</v>
      </c>
      <c r="BH920" s="193">
        <f>IF(N920="sníž. přenesená",J920,0)</f>
        <v>0</v>
      </c>
      <c r="BI920" s="193">
        <f>IF(N920="nulová",J920,0)</f>
        <v>0</v>
      </c>
      <c r="BJ920" s="18" t="s">
        <v>87</v>
      </c>
      <c r="BK920" s="193">
        <f>ROUND(I920*H920,0)</f>
        <v>0</v>
      </c>
      <c r="BL920" s="18" t="s">
        <v>355</v>
      </c>
      <c r="BM920" s="192" t="s">
        <v>1292</v>
      </c>
    </row>
    <row r="921" s="13" customFormat="1">
      <c r="A921" s="13"/>
      <c r="B921" s="194"/>
      <c r="C921" s="13"/>
      <c r="D921" s="195" t="s">
        <v>255</v>
      </c>
      <c r="E921" s="196" t="s">
        <v>1</v>
      </c>
      <c r="F921" s="197" t="s">
        <v>1288</v>
      </c>
      <c r="G921" s="13"/>
      <c r="H921" s="198">
        <v>5</v>
      </c>
      <c r="I921" s="199"/>
      <c r="J921" s="13"/>
      <c r="K921" s="13"/>
      <c r="L921" s="194"/>
      <c r="M921" s="200"/>
      <c r="N921" s="201"/>
      <c r="O921" s="201"/>
      <c r="P921" s="201"/>
      <c r="Q921" s="201"/>
      <c r="R921" s="201"/>
      <c r="S921" s="201"/>
      <c r="T921" s="202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196" t="s">
        <v>255</v>
      </c>
      <c r="AU921" s="196" t="s">
        <v>87</v>
      </c>
      <c r="AV921" s="13" t="s">
        <v>87</v>
      </c>
      <c r="AW921" s="13" t="s">
        <v>33</v>
      </c>
      <c r="AX921" s="13" t="s">
        <v>8</v>
      </c>
      <c r="AY921" s="196" t="s">
        <v>245</v>
      </c>
    </row>
    <row r="922" s="2" customFormat="1" ht="14.4" customHeight="1">
      <c r="A922" s="37"/>
      <c r="B922" s="180"/>
      <c r="C922" s="181" t="s">
        <v>1293</v>
      </c>
      <c r="D922" s="181" t="s">
        <v>248</v>
      </c>
      <c r="E922" s="182" t="s">
        <v>1294</v>
      </c>
      <c r="F922" s="183" t="s">
        <v>1295</v>
      </c>
      <c r="G922" s="184" t="s">
        <v>275</v>
      </c>
      <c r="H922" s="185">
        <v>13</v>
      </c>
      <c r="I922" s="186"/>
      <c r="J922" s="187">
        <f>ROUND(I922*H922,0)</f>
        <v>0</v>
      </c>
      <c r="K922" s="183" t="s">
        <v>252</v>
      </c>
      <c r="L922" s="38"/>
      <c r="M922" s="188" t="s">
        <v>1</v>
      </c>
      <c r="N922" s="189" t="s">
        <v>43</v>
      </c>
      <c r="O922" s="76"/>
      <c r="P922" s="190">
        <f>O922*H922</f>
        <v>0</v>
      </c>
      <c r="Q922" s="190">
        <v>0</v>
      </c>
      <c r="R922" s="190">
        <f>Q922*H922</f>
        <v>0</v>
      </c>
      <c r="S922" s="190">
        <v>0</v>
      </c>
      <c r="T922" s="191">
        <f>S922*H922</f>
        <v>0</v>
      </c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R922" s="192" t="s">
        <v>355</v>
      </c>
      <c r="AT922" s="192" t="s">
        <v>248</v>
      </c>
      <c r="AU922" s="192" t="s">
        <v>87</v>
      </c>
      <c r="AY922" s="18" t="s">
        <v>245</v>
      </c>
      <c r="BE922" s="193">
        <f>IF(N922="základní",J922,0)</f>
        <v>0</v>
      </c>
      <c r="BF922" s="193">
        <f>IF(N922="snížená",J922,0)</f>
        <v>0</v>
      </c>
      <c r="BG922" s="193">
        <f>IF(N922="zákl. přenesená",J922,0)</f>
        <v>0</v>
      </c>
      <c r="BH922" s="193">
        <f>IF(N922="sníž. přenesená",J922,0)</f>
        <v>0</v>
      </c>
      <c r="BI922" s="193">
        <f>IF(N922="nulová",J922,0)</f>
        <v>0</v>
      </c>
      <c r="BJ922" s="18" t="s">
        <v>87</v>
      </c>
      <c r="BK922" s="193">
        <f>ROUND(I922*H922,0)</f>
        <v>0</v>
      </c>
      <c r="BL922" s="18" t="s">
        <v>355</v>
      </c>
      <c r="BM922" s="192" t="s">
        <v>1296</v>
      </c>
    </row>
    <row r="923" s="13" customFormat="1">
      <c r="A923" s="13"/>
      <c r="B923" s="194"/>
      <c r="C923" s="13"/>
      <c r="D923" s="195" t="s">
        <v>255</v>
      </c>
      <c r="E923" s="196" t="s">
        <v>1</v>
      </c>
      <c r="F923" s="197" t="s">
        <v>1297</v>
      </c>
      <c r="G923" s="13"/>
      <c r="H923" s="198">
        <v>13</v>
      </c>
      <c r="I923" s="199"/>
      <c r="J923" s="13"/>
      <c r="K923" s="13"/>
      <c r="L923" s="194"/>
      <c r="M923" s="200"/>
      <c r="N923" s="201"/>
      <c r="O923" s="201"/>
      <c r="P923" s="201"/>
      <c r="Q923" s="201"/>
      <c r="R923" s="201"/>
      <c r="S923" s="201"/>
      <c r="T923" s="20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196" t="s">
        <v>255</v>
      </c>
      <c r="AU923" s="196" t="s">
        <v>87</v>
      </c>
      <c r="AV923" s="13" t="s">
        <v>87</v>
      </c>
      <c r="AW923" s="13" t="s">
        <v>33</v>
      </c>
      <c r="AX923" s="13" t="s">
        <v>8</v>
      </c>
      <c r="AY923" s="196" t="s">
        <v>245</v>
      </c>
    </row>
    <row r="924" s="2" customFormat="1" ht="14.4" customHeight="1">
      <c r="A924" s="37"/>
      <c r="B924" s="180"/>
      <c r="C924" s="219" t="s">
        <v>1298</v>
      </c>
      <c r="D924" s="219" t="s">
        <v>377</v>
      </c>
      <c r="E924" s="220" t="s">
        <v>1299</v>
      </c>
      <c r="F924" s="221" t="s">
        <v>1300</v>
      </c>
      <c r="G924" s="222" t="s">
        <v>275</v>
      </c>
      <c r="H924" s="223">
        <v>13</v>
      </c>
      <c r="I924" s="224"/>
      <c r="J924" s="225">
        <f>ROUND(I924*H924,0)</f>
        <v>0</v>
      </c>
      <c r="K924" s="221" t="s">
        <v>1</v>
      </c>
      <c r="L924" s="226"/>
      <c r="M924" s="227" t="s">
        <v>1</v>
      </c>
      <c r="N924" s="228" t="s">
        <v>43</v>
      </c>
      <c r="O924" s="76"/>
      <c r="P924" s="190">
        <f>O924*H924</f>
        <v>0</v>
      </c>
      <c r="Q924" s="190">
        <v>0.00046000000000000001</v>
      </c>
      <c r="R924" s="190">
        <f>Q924*H924</f>
        <v>0.0059800000000000001</v>
      </c>
      <c r="S924" s="190">
        <v>0</v>
      </c>
      <c r="T924" s="191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192" t="s">
        <v>468</v>
      </c>
      <c r="AT924" s="192" t="s">
        <v>377</v>
      </c>
      <c r="AU924" s="192" t="s">
        <v>87</v>
      </c>
      <c r="AY924" s="18" t="s">
        <v>245</v>
      </c>
      <c r="BE924" s="193">
        <f>IF(N924="základní",J924,0)</f>
        <v>0</v>
      </c>
      <c r="BF924" s="193">
        <f>IF(N924="snížená",J924,0)</f>
        <v>0</v>
      </c>
      <c r="BG924" s="193">
        <f>IF(N924="zákl. přenesená",J924,0)</f>
        <v>0</v>
      </c>
      <c r="BH924" s="193">
        <f>IF(N924="sníž. přenesená",J924,0)</f>
        <v>0</v>
      </c>
      <c r="BI924" s="193">
        <f>IF(N924="nulová",J924,0)</f>
        <v>0</v>
      </c>
      <c r="BJ924" s="18" t="s">
        <v>87</v>
      </c>
      <c r="BK924" s="193">
        <f>ROUND(I924*H924,0)</f>
        <v>0</v>
      </c>
      <c r="BL924" s="18" t="s">
        <v>355</v>
      </c>
      <c r="BM924" s="192" t="s">
        <v>1301</v>
      </c>
    </row>
    <row r="925" s="2" customFormat="1" ht="14.4" customHeight="1">
      <c r="A925" s="37"/>
      <c r="B925" s="180"/>
      <c r="C925" s="181" t="s">
        <v>1302</v>
      </c>
      <c r="D925" s="181" t="s">
        <v>248</v>
      </c>
      <c r="E925" s="182" t="s">
        <v>1303</v>
      </c>
      <c r="F925" s="183" t="s">
        <v>1304</v>
      </c>
      <c r="G925" s="184" t="s">
        <v>275</v>
      </c>
      <c r="H925" s="185">
        <v>44</v>
      </c>
      <c r="I925" s="186"/>
      <c r="J925" s="187">
        <f>ROUND(I925*H925,0)</f>
        <v>0</v>
      </c>
      <c r="K925" s="183" t="s">
        <v>264</v>
      </c>
      <c r="L925" s="38"/>
      <c r="M925" s="188" t="s">
        <v>1</v>
      </c>
      <c r="N925" s="189" t="s">
        <v>43</v>
      </c>
      <c r="O925" s="76"/>
      <c r="P925" s="190">
        <f>O925*H925</f>
        <v>0</v>
      </c>
      <c r="Q925" s="190">
        <v>0</v>
      </c>
      <c r="R925" s="190">
        <f>Q925*H925</f>
        <v>0</v>
      </c>
      <c r="S925" s="190">
        <v>0</v>
      </c>
      <c r="T925" s="191">
        <f>S925*H925</f>
        <v>0</v>
      </c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R925" s="192" t="s">
        <v>355</v>
      </c>
      <c r="AT925" s="192" t="s">
        <v>248</v>
      </c>
      <c r="AU925" s="192" t="s">
        <v>87</v>
      </c>
      <c r="AY925" s="18" t="s">
        <v>245</v>
      </c>
      <c r="BE925" s="193">
        <f>IF(N925="základní",J925,0)</f>
        <v>0</v>
      </c>
      <c r="BF925" s="193">
        <f>IF(N925="snížená",J925,0)</f>
        <v>0</v>
      </c>
      <c r="BG925" s="193">
        <f>IF(N925="zákl. přenesená",J925,0)</f>
        <v>0</v>
      </c>
      <c r="BH925" s="193">
        <f>IF(N925="sníž. přenesená",J925,0)</f>
        <v>0</v>
      </c>
      <c r="BI925" s="193">
        <f>IF(N925="nulová",J925,0)</f>
        <v>0</v>
      </c>
      <c r="BJ925" s="18" t="s">
        <v>87</v>
      </c>
      <c r="BK925" s="193">
        <f>ROUND(I925*H925,0)</f>
        <v>0</v>
      </c>
      <c r="BL925" s="18" t="s">
        <v>355</v>
      </c>
      <c r="BM925" s="192" t="s">
        <v>1305</v>
      </c>
    </row>
    <row r="926" s="13" customFormat="1">
      <c r="A926" s="13"/>
      <c r="B926" s="194"/>
      <c r="C926" s="13"/>
      <c r="D926" s="195" t="s">
        <v>255</v>
      </c>
      <c r="E926" s="196" t="s">
        <v>1</v>
      </c>
      <c r="F926" s="197" t="s">
        <v>731</v>
      </c>
      <c r="G926" s="13"/>
      <c r="H926" s="198">
        <v>17</v>
      </c>
      <c r="I926" s="199"/>
      <c r="J926" s="13"/>
      <c r="K926" s="13"/>
      <c r="L926" s="194"/>
      <c r="M926" s="200"/>
      <c r="N926" s="201"/>
      <c r="O926" s="201"/>
      <c r="P926" s="201"/>
      <c r="Q926" s="201"/>
      <c r="R926" s="201"/>
      <c r="S926" s="201"/>
      <c r="T926" s="20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196" t="s">
        <v>255</v>
      </c>
      <c r="AU926" s="196" t="s">
        <v>87</v>
      </c>
      <c r="AV926" s="13" t="s">
        <v>87</v>
      </c>
      <c r="AW926" s="13" t="s">
        <v>33</v>
      </c>
      <c r="AX926" s="13" t="s">
        <v>77</v>
      </c>
      <c r="AY926" s="196" t="s">
        <v>245</v>
      </c>
    </row>
    <row r="927" s="13" customFormat="1">
      <c r="A927" s="13"/>
      <c r="B927" s="194"/>
      <c r="C927" s="13"/>
      <c r="D927" s="195" t="s">
        <v>255</v>
      </c>
      <c r="E927" s="196" t="s">
        <v>1</v>
      </c>
      <c r="F927" s="197" t="s">
        <v>732</v>
      </c>
      <c r="G927" s="13"/>
      <c r="H927" s="198">
        <v>20</v>
      </c>
      <c r="I927" s="199"/>
      <c r="J927" s="13"/>
      <c r="K927" s="13"/>
      <c r="L927" s="194"/>
      <c r="M927" s="200"/>
      <c r="N927" s="201"/>
      <c r="O927" s="201"/>
      <c r="P927" s="201"/>
      <c r="Q927" s="201"/>
      <c r="R927" s="201"/>
      <c r="S927" s="201"/>
      <c r="T927" s="202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196" t="s">
        <v>255</v>
      </c>
      <c r="AU927" s="196" t="s">
        <v>87</v>
      </c>
      <c r="AV927" s="13" t="s">
        <v>87</v>
      </c>
      <c r="AW927" s="13" t="s">
        <v>33</v>
      </c>
      <c r="AX927" s="13" t="s">
        <v>77</v>
      </c>
      <c r="AY927" s="196" t="s">
        <v>245</v>
      </c>
    </row>
    <row r="928" s="13" customFormat="1">
      <c r="A928" s="13"/>
      <c r="B928" s="194"/>
      <c r="C928" s="13"/>
      <c r="D928" s="195" t="s">
        <v>255</v>
      </c>
      <c r="E928" s="196" t="s">
        <v>1</v>
      </c>
      <c r="F928" s="197" t="s">
        <v>733</v>
      </c>
      <c r="G928" s="13"/>
      <c r="H928" s="198">
        <v>3</v>
      </c>
      <c r="I928" s="199"/>
      <c r="J928" s="13"/>
      <c r="K928" s="13"/>
      <c r="L928" s="194"/>
      <c r="M928" s="200"/>
      <c r="N928" s="201"/>
      <c r="O928" s="201"/>
      <c r="P928" s="201"/>
      <c r="Q928" s="201"/>
      <c r="R928" s="201"/>
      <c r="S928" s="201"/>
      <c r="T928" s="202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196" t="s">
        <v>255</v>
      </c>
      <c r="AU928" s="196" t="s">
        <v>87</v>
      </c>
      <c r="AV928" s="13" t="s">
        <v>87</v>
      </c>
      <c r="AW928" s="13" t="s">
        <v>33</v>
      </c>
      <c r="AX928" s="13" t="s">
        <v>77</v>
      </c>
      <c r="AY928" s="196" t="s">
        <v>245</v>
      </c>
    </row>
    <row r="929" s="14" customFormat="1">
      <c r="A929" s="14"/>
      <c r="B929" s="203"/>
      <c r="C929" s="14"/>
      <c r="D929" s="195" t="s">
        <v>255</v>
      </c>
      <c r="E929" s="204" t="s">
        <v>1</v>
      </c>
      <c r="F929" s="205" t="s">
        <v>260</v>
      </c>
      <c r="G929" s="14"/>
      <c r="H929" s="206">
        <v>40</v>
      </c>
      <c r="I929" s="207"/>
      <c r="J929" s="14"/>
      <c r="K929" s="14"/>
      <c r="L929" s="203"/>
      <c r="M929" s="208"/>
      <c r="N929" s="209"/>
      <c r="O929" s="209"/>
      <c r="P929" s="209"/>
      <c r="Q929" s="209"/>
      <c r="R929" s="209"/>
      <c r="S929" s="209"/>
      <c r="T929" s="210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04" t="s">
        <v>255</v>
      </c>
      <c r="AU929" s="204" t="s">
        <v>87</v>
      </c>
      <c r="AV929" s="14" t="s">
        <v>246</v>
      </c>
      <c r="AW929" s="14" t="s">
        <v>33</v>
      </c>
      <c r="AX929" s="14" t="s">
        <v>77</v>
      </c>
      <c r="AY929" s="204" t="s">
        <v>245</v>
      </c>
    </row>
    <row r="930" s="13" customFormat="1">
      <c r="A930" s="13"/>
      <c r="B930" s="194"/>
      <c r="C930" s="13"/>
      <c r="D930" s="195" t="s">
        <v>255</v>
      </c>
      <c r="E930" s="196" t="s">
        <v>1</v>
      </c>
      <c r="F930" s="197" t="s">
        <v>1306</v>
      </c>
      <c r="G930" s="13"/>
      <c r="H930" s="198">
        <v>4</v>
      </c>
      <c r="I930" s="199"/>
      <c r="J930" s="13"/>
      <c r="K930" s="13"/>
      <c r="L930" s="194"/>
      <c r="M930" s="200"/>
      <c r="N930" s="201"/>
      <c r="O930" s="201"/>
      <c r="P930" s="201"/>
      <c r="Q930" s="201"/>
      <c r="R930" s="201"/>
      <c r="S930" s="201"/>
      <c r="T930" s="202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196" t="s">
        <v>255</v>
      </c>
      <c r="AU930" s="196" t="s">
        <v>87</v>
      </c>
      <c r="AV930" s="13" t="s">
        <v>87</v>
      </c>
      <c r="AW930" s="13" t="s">
        <v>33</v>
      </c>
      <c r="AX930" s="13" t="s">
        <v>77</v>
      </c>
      <c r="AY930" s="196" t="s">
        <v>245</v>
      </c>
    </row>
    <row r="931" s="14" customFormat="1">
      <c r="A931" s="14"/>
      <c r="B931" s="203"/>
      <c r="C931" s="14"/>
      <c r="D931" s="195" t="s">
        <v>255</v>
      </c>
      <c r="E931" s="204" t="s">
        <v>1</v>
      </c>
      <c r="F931" s="205" t="s">
        <v>260</v>
      </c>
      <c r="G931" s="14"/>
      <c r="H931" s="206">
        <v>4</v>
      </c>
      <c r="I931" s="207"/>
      <c r="J931" s="14"/>
      <c r="K931" s="14"/>
      <c r="L931" s="203"/>
      <c r="M931" s="208"/>
      <c r="N931" s="209"/>
      <c r="O931" s="209"/>
      <c r="P931" s="209"/>
      <c r="Q931" s="209"/>
      <c r="R931" s="209"/>
      <c r="S931" s="209"/>
      <c r="T931" s="210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04" t="s">
        <v>255</v>
      </c>
      <c r="AU931" s="204" t="s">
        <v>87</v>
      </c>
      <c r="AV931" s="14" t="s">
        <v>246</v>
      </c>
      <c r="AW931" s="14" t="s">
        <v>33</v>
      </c>
      <c r="AX931" s="14" t="s">
        <v>77</v>
      </c>
      <c r="AY931" s="204" t="s">
        <v>245</v>
      </c>
    </row>
    <row r="932" s="15" customFormat="1">
      <c r="A932" s="15"/>
      <c r="B932" s="211"/>
      <c r="C932" s="15"/>
      <c r="D932" s="195" t="s">
        <v>255</v>
      </c>
      <c r="E932" s="212" t="s">
        <v>1</v>
      </c>
      <c r="F932" s="213" t="s">
        <v>272</v>
      </c>
      <c r="G932" s="15"/>
      <c r="H932" s="214">
        <v>44</v>
      </c>
      <c r="I932" s="215"/>
      <c r="J932" s="15"/>
      <c r="K932" s="15"/>
      <c r="L932" s="211"/>
      <c r="M932" s="216"/>
      <c r="N932" s="217"/>
      <c r="O932" s="217"/>
      <c r="P932" s="217"/>
      <c r="Q932" s="217"/>
      <c r="R932" s="217"/>
      <c r="S932" s="217"/>
      <c r="T932" s="218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12" t="s">
        <v>255</v>
      </c>
      <c r="AU932" s="212" t="s">
        <v>87</v>
      </c>
      <c r="AV932" s="15" t="s">
        <v>253</v>
      </c>
      <c r="AW932" s="15" t="s">
        <v>33</v>
      </c>
      <c r="AX932" s="15" t="s">
        <v>8</v>
      </c>
      <c r="AY932" s="212" t="s">
        <v>245</v>
      </c>
    </row>
    <row r="933" s="2" customFormat="1" ht="14.4" customHeight="1">
      <c r="A933" s="37"/>
      <c r="B933" s="180"/>
      <c r="C933" s="219" t="s">
        <v>1307</v>
      </c>
      <c r="D933" s="219" t="s">
        <v>377</v>
      </c>
      <c r="E933" s="220" t="s">
        <v>1308</v>
      </c>
      <c r="F933" s="221" t="s">
        <v>1309</v>
      </c>
      <c r="G933" s="222" t="s">
        <v>275</v>
      </c>
      <c r="H933" s="223">
        <v>40</v>
      </c>
      <c r="I933" s="224"/>
      <c r="J933" s="225">
        <f>ROUND(I933*H933,0)</f>
        <v>0</v>
      </c>
      <c r="K933" s="221" t="s">
        <v>1</v>
      </c>
      <c r="L933" s="226"/>
      <c r="M933" s="227" t="s">
        <v>1</v>
      </c>
      <c r="N933" s="228" t="s">
        <v>43</v>
      </c>
      <c r="O933" s="76"/>
      <c r="P933" s="190">
        <f>O933*H933</f>
        <v>0</v>
      </c>
      <c r="Q933" s="190">
        <v>0</v>
      </c>
      <c r="R933" s="190">
        <f>Q933*H933</f>
        <v>0</v>
      </c>
      <c r="S933" s="190">
        <v>0</v>
      </c>
      <c r="T933" s="191">
        <f>S933*H933</f>
        <v>0</v>
      </c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R933" s="192" t="s">
        <v>468</v>
      </c>
      <c r="AT933" s="192" t="s">
        <v>377</v>
      </c>
      <c r="AU933" s="192" t="s">
        <v>87</v>
      </c>
      <c r="AY933" s="18" t="s">
        <v>245</v>
      </c>
      <c r="BE933" s="193">
        <f>IF(N933="základní",J933,0)</f>
        <v>0</v>
      </c>
      <c r="BF933" s="193">
        <f>IF(N933="snížená",J933,0)</f>
        <v>0</v>
      </c>
      <c r="BG933" s="193">
        <f>IF(N933="zákl. přenesená",J933,0)</f>
        <v>0</v>
      </c>
      <c r="BH933" s="193">
        <f>IF(N933="sníž. přenesená",J933,0)</f>
        <v>0</v>
      </c>
      <c r="BI933" s="193">
        <f>IF(N933="nulová",J933,0)</f>
        <v>0</v>
      </c>
      <c r="BJ933" s="18" t="s">
        <v>87</v>
      </c>
      <c r="BK933" s="193">
        <f>ROUND(I933*H933,0)</f>
        <v>0</v>
      </c>
      <c r="BL933" s="18" t="s">
        <v>355</v>
      </c>
      <c r="BM933" s="192" t="s">
        <v>1310</v>
      </c>
    </row>
    <row r="934" s="2" customFormat="1" ht="14.4" customHeight="1">
      <c r="A934" s="37"/>
      <c r="B934" s="180"/>
      <c r="C934" s="219" t="s">
        <v>1311</v>
      </c>
      <c r="D934" s="219" t="s">
        <v>377</v>
      </c>
      <c r="E934" s="220" t="s">
        <v>1312</v>
      </c>
      <c r="F934" s="221" t="s">
        <v>1313</v>
      </c>
      <c r="G934" s="222" t="s">
        <v>275</v>
      </c>
      <c r="H934" s="223">
        <v>4</v>
      </c>
      <c r="I934" s="224"/>
      <c r="J934" s="225">
        <f>ROUND(I934*H934,0)</f>
        <v>0</v>
      </c>
      <c r="K934" s="221" t="s">
        <v>1</v>
      </c>
      <c r="L934" s="226"/>
      <c r="M934" s="227" t="s">
        <v>1</v>
      </c>
      <c r="N934" s="228" t="s">
        <v>43</v>
      </c>
      <c r="O934" s="76"/>
      <c r="P934" s="190">
        <f>O934*H934</f>
        <v>0</v>
      </c>
      <c r="Q934" s="190">
        <v>0</v>
      </c>
      <c r="R934" s="190">
        <f>Q934*H934</f>
        <v>0</v>
      </c>
      <c r="S934" s="190">
        <v>0</v>
      </c>
      <c r="T934" s="191">
        <f>S934*H934</f>
        <v>0</v>
      </c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R934" s="192" t="s">
        <v>468</v>
      </c>
      <c r="AT934" s="192" t="s">
        <v>377</v>
      </c>
      <c r="AU934" s="192" t="s">
        <v>87</v>
      </c>
      <c r="AY934" s="18" t="s">
        <v>245</v>
      </c>
      <c r="BE934" s="193">
        <f>IF(N934="základní",J934,0)</f>
        <v>0</v>
      </c>
      <c r="BF934" s="193">
        <f>IF(N934="snížená",J934,0)</f>
        <v>0</v>
      </c>
      <c r="BG934" s="193">
        <f>IF(N934="zákl. přenesená",J934,0)</f>
        <v>0</v>
      </c>
      <c r="BH934" s="193">
        <f>IF(N934="sníž. přenesená",J934,0)</f>
        <v>0</v>
      </c>
      <c r="BI934" s="193">
        <f>IF(N934="nulová",J934,0)</f>
        <v>0</v>
      </c>
      <c r="BJ934" s="18" t="s">
        <v>87</v>
      </c>
      <c r="BK934" s="193">
        <f>ROUND(I934*H934,0)</f>
        <v>0</v>
      </c>
      <c r="BL934" s="18" t="s">
        <v>355</v>
      </c>
      <c r="BM934" s="192" t="s">
        <v>1314</v>
      </c>
    </row>
    <row r="935" s="13" customFormat="1">
      <c r="A935" s="13"/>
      <c r="B935" s="194"/>
      <c r="C935" s="13"/>
      <c r="D935" s="195" t="s">
        <v>255</v>
      </c>
      <c r="E935" s="196" t="s">
        <v>1</v>
      </c>
      <c r="F935" s="197" t="s">
        <v>1306</v>
      </c>
      <c r="G935" s="13"/>
      <c r="H935" s="198">
        <v>4</v>
      </c>
      <c r="I935" s="199"/>
      <c r="J935" s="13"/>
      <c r="K935" s="13"/>
      <c r="L935" s="194"/>
      <c r="M935" s="200"/>
      <c r="N935" s="201"/>
      <c r="O935" s="201"/>
      <c r="P935" s="201"/>
      <c r="Q935" s="201"/>
      <c r="R935" s="201"/>
      <c r="S935" s="201"/>
      <c r="T935" s="202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196" t="s">
        <v>255</v>
      </c>
      <c r="AU935" s="196" t="s">
        <v>87</v>
      </c>
      <c r="AV935" s="13" t="s">
        <v>87</v>
      </c>
      <c r="AW935" s="13" t="s">
        <v>33</v>
      </c>
      <c r="AX935" s="13" t="s">
        <v>77</v>
      </c>
      <c r="AY935" s="196" t="s">
        <v>245</v>
      </c>
    </row>
    <row r="936" s="14" customFormat="1">
      <c r="A936" s="14"/>
      <c r="B936" s="203"/>
      <c r="C936" s="14"/>
      <c r="D936" s="195" t="s">
        <v>255</v>
      </c>
      <c r="E936" s="204" t="s">
        <v>1</v>
      </c>
      <c r="F936" s="205" t="s">
        <v>260</v>
      </c>
      <c r="G936" s="14"/>
      <c r="H936" s="206">
        <v>4</v>
      </c>
      <c r="I936" s="207"/>
      <c r="J936" s="14"/>
      <c r="K936" s="14"/>
      <c r="L936" s="203"/>
      <c r="M936" s="208"/>
      <c r="N936" s="209"/>
      <c r="O936" s="209"/>
      <c r="P936" s="209"/>
      <c r="Q936" s="209"/>
      <c r="R936" s="209"/>
      <c r="S936" s="209"/>
      <c r="T936" s="210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04" t="s">
        <v>255</v>
      </c>
      <c r="AU936" s="204" t="s">
        <v>87</v>
      </c>
      <c r="AV936" s="14" t="s">
        <v>246</v>
      </c>
      <c r="AW936" s="14" t="s">
        <v>33</v>
      </c>
      <c r="AX936" s="14" t="s">
        <v>8</v>
      </c>
      <c r="AY936" s="204" t="s">
        <v>245</v>
      </c>
    </row>
    <row r="937" s="2" customFormat="1" ht="14.4" customHeight="1">
      <c r="A937" s="37"/>
      <c r="B937" s="180"/>
      <c r="C937" s="219" t="s">
        <v>1315</v>
      </c>
      <c r="D937" s="219" t="s">
        <v>377</v>
      </c>
      <c r="E937" s="220" t="s">
        <v>1316</v>
      </c>
      <c r="F937" s="221" t="s">
        <v>1317</v>
      </c>
      <c r="G937" s="222" t="s">
        <v>275</v>
      </c>
      <c r="H937" s="223">
        <v>1</v>
      </c>
      <c r="I937" s="224"/>
      <c r="J937" s="225">
        <f>ROUND(I937*H937,0)</f>
        <v>0</v>
      </c>
      <c r="K937" s="221" t="s">
        <v>1</v>
      </c>
      <c r="L937" s="226"/>
      <c r="M937" s="227" t="s">
        <v>1</v>
      </c>
      <c r="N937" s="228" t="s">
        <v>43</v>
      </c>
      <c r="O937" s="76"/>
      <c r="P937" s="190">
        <f>O937*H937</f>
        <v>0</v>
      </c>
      <c r="Q937" s="190">
        <v>0</v>
      </c>
      <c r="R937" s="190">
        <f>Q937*H937</f>
        <v>0</v>
      </c>
      <c r="S937" s="190">
        <v>0</v>
      </c>
      <c r="T937" s="191">
        <f>S937*H937</f>
        <v>0</v>
      </c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R937" s="192" t="s">
        <v>468</v>
      </c>
      <c r="AT937" s="192" t="s">
        <v>377</v>
      </c>
      <c r="AU937" s="192" t="s">
        <v>87</v>
      </c>
      <c r="AY937" s="18" t="s">
        <v>245</v>
      </c>
      <c r="BE937" s="193">
        <f>IF(N937="základní",J937,0)</f>
        <v>0</v>
      </c>
      <c r="BF937" s="193">
        <f>IF(N937="snížená",J937,0)</f>
        <v>0</v>
      </c>
      <c r="BG937" s="193">
        <f>IF(N937="zákl. přenesená",J937,0)</f>
        <v>0</v>
      </c>
      <c r="BH937" s="193">
        <f>IF(N937="sníž. přenesená",J937,0)</f>
        <v>0</v>
      </c>
      <c r="BI937" s="193">
        <f>IF(N937="nulová",J937,0)</f>
        <v>0</v>
      </c>
      <c r="BJ937" s="18" t="s">
        <v>87</v>
      </c>
      <c r="BK937" s="193">
        <f>ROUND(I937*H937,0)</f>
        <v>0</v>
      </c>
      <c r="BL937" s="18" t="s">
        <v>355</v>
      </c>
      <c r="BM937" s="192" t="s">
        <v>1318</v>
      </c>
    </row>
    <row r="938" s="13" customFormat="1">
      <c r="A938" s="13"/>
      <c r="B938" s="194"/>
      <c r="C938" s="13"/>
      <c r="D938" s="195" t="s">
        <v>255</v>
      </c>
      <c r="E938" s="196" t="s">
        <v>1</v>
      </c>
      <c r="F938" s="197" t="s">
        <v>1319</v>
      </c>
      <c r="G938" s="13"/>
      <c r="H938" s="198">
        <v>1</v>
      </c>
      <c r="I938" s="199"/>
      <c r="J938" s="13"/>
      <c r="K938" s="13"/>
      <c r="L938" s="194"/>
      <c r="M938" s="200"/>
      <c r="N938" s="201"/>
      <c r="O938" s="201"/>
      <c r="P938" s="201"/>
      <c r="Q938" s="201"/>
      <c r="R938" s="201"/>
      <c r="S938" s="201"/>
      <c r="T938" s="20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196" t="s">
        <v>255</v>
      </c>
      <c r="AU938" s="196" t="s">
        <v>87</v>
      </c>
      <c r="AV938" s="13" t="s">
        <v>87</v>
      </c>
      <c r="AW938" s="13" t="s">
        <v>33</v>
      </c>
      <c r="AX938" s="13" t="s">
        <v>8</v>
      </c>
      <c r="AY938" s="196" t="s">
        <v>245</v>
      </c>
    </row>
    <row r="939" s="2" customFormat="1" ht="14.4" customHeight="1">
      <c r="A939" s="37"/>
      <c r="B939" s="180"/>
      <c r="C939" s="219" t="s">
        <v>1320</v>
      </c>
      <c r="D939" s="219" t="s">
        <v>377</v>
      </c>
      <c r="E939" s="220" t="s">
        <v>1321</v>
      </c>
      <c r="F939" s="221" t="s">
        <v>1322</v>
      </c>
      <c r="G939" s="222" t="s">
        <v>275</v>
      </c>
      <c r="H939" s="223">
        <v>6</v>
      </c>
      <c r="I939" s="224"/>
      <c r="J939" s="225">
        <f>ROUND(I939*H939,0)</f>
        <v>0</v>
      </c>
      <c r="K939" s="221" t="s">
        <v>1</v>
      </c>
      <c r="L939" s="226"/>
      <c r="M939" s="227" t="s">
        <v>1</v>
      </c>
      <c r="N939" s="228" t="s">
        <v>43</v>
      </c>
      <c r="O939" s="76"/>
      <c r="P939" s="190">
        <f>O939*H939</f>
        <v>0</v>
      </c>
      <c r="Q939" s="190">
        <v>0</v>
      </c>
      <c r="R939" s="190">
        <f>Q939*H939</f>
        <v>0</v>
      </c>
      <c r="S939" s="190">
        <v>0</v>
      </c>
      <c r="T939" s="191">
        <f>S939*H939</f>
        <v>0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192" t="s">
        <v>468</v>
      </c>
      <c r="AT939" s="192" t="s">
        <v>377</v>
      </c>
      <c r="AU939" s="192" t="s">
        <v>87</v>
      </c>
      <c r="AY939" s="18" t="s">
        <v>245</v>
      </c>
      <c r="BE939" s="193">
        <f>IF(N939="základní",J939,0)</f>
        <v>0</v>
      </c>
      <c r="BF939" s="193">
        <f>IF(N939="snížená",J939,0)</f>
        <v>0</v>
      </c>
      <c r="BG939" s="193">
        <f>IF(N939="zákl. přenesená",J939,0)</f>
        <v>0</v>
      </c>
      <c r="BH939" s="193">
        <f>IF(N939="sníž. přenesená",J939,0)</f>
        <v>0</v>
      </c>
      <c r="BI939" s="193">
        <f>IF(N939="nulová",J939,0)</f>
        <v>0</v>
      </c>
      <c r="BJ939" s="18" t="s">
        <v>87</v>
      </c>
      <c r="BK939" s="193">
        <f>ROUND(I939*H939,0)</f>
        <v>0</v>
      </c>
      <c r="BL939" s="18" t="s">
        <v>355</v>
      </c>
      <c r="BM939" s="192" t="s">
        <v>1323</v>
      </c>
    </row>
    <row r="940" s="13" customFormat="1">
      <c r="A940" s="13"/>
      <c r="B940" s="194"/>
      <c r="C940" s="13"/>
      <c r="D940" s="195" t="s">
        <v>255</v>
      </c>
      <c r="E940" s="196" t="s">
        <v>1</v>
      </c>
      <c r="F940" s="197" t="s">
        <v>1324</v>
      </c>
      <c r="G940" s="13"/>
      <c r="H940" s="198">
        <v>6</v>
      </c>
      <c r="I940" s="199"/>
      <c r="J940" s="13"/>
      <c r="K940" s="13"/>
      <c r="L940" s="194"/>
      <c r="M940" s="200"/>
      <c r="N940" s="201"/>
      <c r="O940" s="201"/>
      <c r="P940" s="201"/>
      <c r="Q940" s="201"/>
      <c r="R940" s="201"/>
      <c r="S940" s="201"/>
      <c r="T940" s="202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196" t="s">
        <v>255</v>
      </c>
      <c r="AU940" s="196" t="s">
        <v>87</v>
      </c>
      <c r="AV940" s="13" t="s">
        <v>87</v>
      </c>
      <c r="AW940" s="13" t="s">
        <v>33</v>
      </c>
      <c r="AX940" s="13" t="s">
        <v>8</v>
      </c>
      <c r="AY940" s="196" t="s">
        <v>245</v>
      </c>
    </row>
    <row r="941" s="2" customFormat="1" ht="14.4" customHeight="1">
      <c r="A941" s="37"/>
      <c r="B941" s="180"/>
      <c r="C941" s="219" t="s">
        <v>1325</v>
      </c>
      <c r="D941" s="219" t="s">
        <v>377</v>
      </c>
      <c r="E941" s="220" t="s">
        <v>1326</v>
      </c>
      <c r="F941" s="221" t="s">
        <v>1327</v>
      </c>
      <c r="G941" s="222" t="s">
        <v>275</v>
      </c>
      <c r="H941" s="223">
        <v>3</v>
      </c>
      <c r="I941" s="224"/>
      <c r="J941" s="225">
        <f>ROUND(I941*H941,0)</f>
        <v>0</v>
      </c>
      <c r="K941" s="221" t="s">
        <v>1</v>
      </c>
      <c r="L941" s="226"/>
      <c r="M941" s="227" t="s">
        <v>1</v>
      </c>
      <c r="N941" s="228" t="s">
        <v>43</v>
      </c>
      <c r="O941" s="76"/>
      <c r="P941" s="190">
        <f>O941*H941</f>
        <v>0</v>
      </c>
      <c r="Q941" s="190">
        <v>0</v>
      </c>
      <c r="R941" s="190">
        <f>Q941*H941</f>
        <v>0</v>
      </c>
      <c r="S941" s="190">
        <v>0</v>
      </c>
      <c r="T941" s="191">
        <f>S941*H941</f>
        <v>0</v>
      </c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R941" s="192" t="s">
        <v>468</v>
      </c>
      <c r="AT941" s="192" t="s">
        <v>377</v>
      </c>
      <c r="AU941" s="192" t="s">
        <v>87</v>
      </c>
      <c r="AY941" s="18" t="s">
        <v>245</v>
      </c>
      <c r="BE941" s="193">
        <f>IF(N941="základní",J941,0)</f>
        <v>0</v>
      </c>
      <c r="BF941" s="193">
        <f>IF(N941="snížená",J941,0)</f>
        <v>0</v>
      </c>
      <c r="BG941" s="193">
        <f>IF(N941="zákl. přenesená",J941,0)</f>
        <v>0</v>
      </c>
      <c r="BH941" s="193">
        <f>IF(N941="sníž. přenesená",J941,0)</f>
        <v>0</v>
      </c>
      <c r="BI941" s="193">
        <f>IF(N941="nulová",J941,0)</f>
        <v>0</v>
      </c>
      <c r="BJ941" s="18" t="s">
        <v>87</v>
      </c>
      <c r="BK941" s="193">
        <f>ROUND(I941*H941,0)</f>
        <v>0</v>
      </c>
      <c r="BL941" s="18" t="s">
        <v>355</v>
      </c>
      <c r="BM941" s="192" t="s">
        <v>1328</v>
      </c>
    </row>
    <row r="942" s="13" customFormat="1">
      <c r="A942" s="13"/>
      <c r="B942" s="194"/>
      <c r="C942" s="13"/>
      <c r="D942" s="195" t="s">
        <v>255</v>
      </c>
      <c r="E942" s="196" t="s">
        <v>1</v>
      </c>
      <c r="F942" s="197" t="s">
        <v>1329</v>
      </c>
      <c r="G942" s="13"/>
      <c r="H942" s="198">
        <v>3</v>
      </c>
      <c r="I942" s="199"/>
      <c r="J942" s="13"/>
      <c r="K942" s="13"/>
      <c r="L942" s="194"/>
      <c r="M942" s="200"/>
      <c r="N942" s="201"/>
      <c r="O942" s="201"/>
      <c r="P942" s="201"/>
      <c r="Q942" s="201"/>
      <c r="R942" s="201"/>
      <c r="S942" s="201"/>
      <c r="T942" s="202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196" t="s">
        <v>255</v>
      </c>
      <c r="AU942" s="196" t="s">
        <v>87</v>
      </c>
      <c r="AV942" s="13" t="s">
        <v>87</v>
      </c>
      <c r="AW942" s="13" t="s">
        <v>33</v>
      </c>
      <c r="AX942" s="13" t="s">
        <v>8</v>
      </c>
      <c r="AY942" s="196" t="s">
        <v>245</v>
      </c>
    </row>
    <row r="943" s="2" customFormat="1" ht="14.4" customHeight="1">
      <c r="A943" s="37"/>
      <c r="B943" s="180"/>
      <c r="C943" s="219" t="s">
        <v>1330</v>
      </c>
      <c r="D943" s="219" t="s">
        <v>377</v>
      </c>
      <c r="E943" s="220" t="s">
        <v>1331</v>
      </c>
      <c r="F943" s="221" t="s">
        <v>1332</v>
      </c>
      <c r="G943" s="222" t="s">
        <v>275</v>
      </c>
      <c r="H943" s="223">
        <v>3</v>
      </c>
      <c r="I943" s="224"/>
      <c r="J943" s="225">
        <f>ROUND(I943*H943,0)</f>
        <v>0</v>
      </c>
      <c r="K943" s="221" t="s">
        <v>1</v>
      </c>
      <c r="L943" s="226"/>
      <c r="M943" s="227" t="s">
        <v>1</v>
      </c>
      <c r="N943" s="228" t="s">
        <v>43</v>
      </c>
      <c r="O943" s="76"/>
      <c r="P943" s="190">
        <f>O943*H943</f>
        <v>0</v>
      </c>
      <c r="Q943" s="190">
        <v>0</v>
      </c>
      <c r="R943" s="190">
        <f>Q943*H943</f>
        <v>0</v>
      </c>
      <c r="S943" s="190">
        <v>0</v>
      </c>
      <c r="T943" s="191">
        <f>S943*H943</f>
        <v>0</v>
      </c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R943" s="192" t="s">
        <v>468</v>
      </c>
      <c r="AT943" s="192" t="s">
        <v>377</v>
      </c>
      <c r="AU943" s="192" t="s">
        <v>87</v>
      </c>
      <c r="AY943" s="18" t="s">
        <v>245</v>
      </c>
      <c r="BE943" s="193">
        <f>IF(N943="základní",J943,0)</f>
        <v>0</v>
      </c>
      <c r="BF943" s="193">
        <f>IF(N943="snížená",J943,0)</f>
        <v>0</v>
      </c>
      <c r="BG943" s="193">
        <f>IF(N943="zákl. přenesená",J943,0)</f>
        <v>0</v>
      </c>
      <c r="BH943" s="193">
        <f>IF(N943="sníž. přenesená",J943,0)</f>
        <v>0</v>
      </c>
      <c r="BI943" s="193">
        <f>IF(N943="nulová",J943,0)</f>
        <v>0</v>
      </c>
      <c r="BJ943" s="18" t="s">
        <v>87</v>
      </c>
      <c r="BK943" s="193">
        <f>ROUND(I943*H943,0)</f>
        <v>0</v>
      </c>
      <c r="BL943" s="18" t="s">
        <v>355</v>
      </c>
      <c r="BM943" s="192" t="s">
        <v>1333</v>
      </c>
    </row>
    <row r="944" s="13" customFormat="1">
      <c r="A944" s="13"/>
      <c r="B944" s="194"/>
      <c r="C944" s="13"/>
      <c r="D944" s="195" t="s">
        <v>255</v>
      </c>
      <c r="E944" s="196" t="s">
        <v>1</v>
      </c>
      <c r="F944" s="197" t="s">
        <v>1329</v>
      </c>
      <c r="G944" s="13"/>
      <c r="H944" s="198">
        <v>3</v>
      </c>
      <c r="I944" s="199"/>
      <c r="J944" s="13"/>
      <c r="K944" s="13"/>
      <c r="L944" s="194"/>
      <c r="M944" s="200"/>
      <c r="N944" s="201"/>
      <c r="O944" s="201"/>
      <c r="P944" s="201"/>
      <c r="Q944" s="201"/>
      <c r="R944" s="201"/>
      <c r="S944" s="201"/>
      <c r="T944" s="202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196" t="s">
        <v>255</v>
      </c>
      <c r="AU944" s="196" t="s">
        <v>87</v>
      </c>
      <c r="AV944" s="13" t="s">
        <v>87</v>
      </c>
      <c r="AW944" s="13" t="s">
        <v>33</v>
      </c>
      <c r="AX944" s="13" t="s">
        <v>8</v>
      </c>
      <c r="AY944" s="196" t="s">
        <v>245</v>
      </c>
    </row>
    <row r="945" s="2" customFormat="1" ht="24.15" customHeight="1">
      <c r="A945" s="37"/>
      <c r="B945" s="180"/>
      <c r="C945" s="181" t="s">
        <v>1334</v>
      </c>
      <c r="D945" s="181" t="s">
        <v>248</v>
      </c>
      <c r="E945" s="182" t="s">
        <v>1335</v>
      </c>
      <c r="F945" s="183" t="s">
        <v>1336</v>
      </c>
      <c r="G945" s="184" t="s">
        <v>304</v>
      </c>
      <c r="H945" s="185">
        <v>3.5110000000000001</v>
      </c>
      <c r="I945" s="186"/>
      <c r="J945" s="187">
        <f>ROUND(I945*H945,0)</f>
        <v>0</v>
      </c>
      <c r="K945" s="183" t="s">
        <v>252</v>
      </c>
      <c r="L945" s="38"/>
      <c r="M945" s="188" t="s">
        <v>1</v>
      </c>
      <c r="N945" s="189" t="s">
        <v>43</v>
      </c>
      <c r="O945" s="76"/>
      <c r="P945" s="190">
        <f>O945*H945</f>
        <v>0</v>
      </c>
      <c r="Q945" s="190">
        <v>0</v>
      </c>
      <c r="R945" s="190">
        <f>Q945*H945</f>
        <v>0</v>
      </c>
      <c r="S945" s="190">
        <v>0</v>
      </c>
      <c r="T945" s="191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192" t="s">
        <v>355</v>
      </c>
      <c r="AT945" s="192" t="s">
        <v>248</v>
      </c>
      <c r="AU945" s="192" t="s">
        <v>87</v>
      </c>
      <c r="AY945" s="18" t="s">
        <v>245</v>
      </c>
      <c r="BE945" s="193">
        <f>IF(N945="základní",J945,0)</f>
        <v>0</v>
      </c>
      <c r="BF945" s="193">
        <f>IF(N945="snížená",J945,0)</f>
        <v>0</v>
      </c>
      <c r="BG945" s="193">
        <f>IF(N945="zákl. přenesená",J945,0)</f>
        <v>0</v>
      </c>
      <c r="BH945" s="193">
        <f>IF(N945="sníž. přenesená",J945,0)</f>
        <v>0</v>
      </c>
      <c r="BI945" s="193">
        <f>IF(N945="nulová",J945,0)</f>
        <v>0</v>
      </c>
      <c r="BJ945" s="18" t="s">
        <v>87</v>
      </c>
      <c r="BK945" s="193">
        <f>ROUND(I945*H945,0)</f>
        <v>0</v>
      </c>
      <c r="BL945" s="18" t="s">
        <v>355</v>
      </c>
      <c r="BM945" s="192" t="s">
        <v>1337</v>
      </c>
    </row>
    <row r="946" s="2" customFormat="1" ht="24.15" customHeight="1">
      <c r="A946" s="37"/>
      <c r="B946" s="180"/>
      <c r="C946" s="181" t="s">
        <v>1338</v>
      </c>
      <c r="D946" s="181" t="s">
        <v>248</v>
      </c>
      <c r="E946" s="182" t="s">
        <v>1339</v>
      </c>
      <c r="F946" s="183" t="s">
        <v>1340</v>
      </c>
      <c r="G946" s="184" t="s">
        <v>304</v>
      </c>
      <c r="H946" s="185">
        <v>3.5110000000000001</v>
      </c>
      <c r="I946" s="186"/>
      <c r="J946" s="187">
        <f>ROUND(I946*H946,0)</f>
        <v>0</v>
      </c>
      <c r="K946" s="183" t="s">
        <v>252</v>
      </c>
      <c r="L946" s="38"/>
      <c r="M946" s="188" t="s">
        <v>1</v>
      </c>
      <c r="N946" s="189" t="s">
        <v>43</v>
      </c>
      <c r="O946" s="76"/>
      <c r="P946" s="190">
        <f>O946*H946</f>
        <v>0</v>
      </c>
      <c r="Q946" s="190">
        <v>0</v>
      </c>
      <c r="R946" s="190">
        <f>Q946*H946</f>
        <v>0</v>
      </c>
      <c r="S946" s="190">
        <v>0</v>
      </c>
      <c r="T946" s="191">
        <f>S946*H946</f>
        <v>0</v>
      </c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R946" s="192" t="s">
        <v>355</v>
      </c>
      <c r="AT946" s="192" t="s">
        <v>248</v>
      </c>
      <c r="AU946" s="192" t="s">
        <v>87</v>
      </c>
      <c r="AY946" s="18" t="s">
        <v>245</v>
      </c>
      <c r="BE946" s="193">
        <f>IF(N946="základní",J946,0)</f>
        <v>0</v>
      </c>
      <c r="BF946" s="193">
        <f>IF(N946="snížená",J946,0)</f>
        <v>0</v>
      </c>
      <c r="BG946" s="193">
        <f>IF(N946="zákl. přenesená",J946,0)</f>
        <v>0</v>
      </c>
      <c r="BH946" s="193">
        <f>IF(N946="sníž. přenesená",J946,0)</f>
        <v>0</v>
      </c>
      <c r="BI946" s="193">
        <f>IF(N946="nulová",J946,0)</f>
        <v>0</v>
      </c>
      <c r="BJ946" s="18" t="s">
        <v>87</v>
      </c>
      <c r="BK946" s="193">
        <f>ROUND(I946*H946,0)</f>
        <v>0</v>
      </c>
      <c r="BL946" s="18" t="s">
        <v>355</v>
      </c>
      <c r="BM946" s="192" t="s">
        <v>1341</v>
      </c>
    </row>
    <row r="947" s="12" customFormat="1" ht="22.8" customHeight="1">
      <c r="A947" s="12"/>
      <c r="B947" s="167"/>
      <c r="C947" s="12"/>
      <c r="D947" s="168" t="s">
        <v>76</v>
      </c>
      <c r="E947" s="178" t="s">
        <v>1342</v>
      </c>
      <c r="F947" s="178" t="s">
        <v>1343</v>
      </c>
      <c r="G947" s="12"/>
      <c r="H947" s="12"/>
      <c r="I947" s="170"/>
      <c r="J947" s="179">
        <f>BK947</f>
        <v>0</v>
      </c>
      <c r="K947" s="12"/>
      <c r="L947" s="167"/>
      <c r="M947" s="172"/>
      <c r="N947" s="173"/>
      <c r="O947" s="173"/>
      <c r="P947" s="174">
        <f>SUM(P948:P972)</f>
        <v>0</v>
      </c>
      <c r="Q947" s="173"/>
      <c r="R947" s="174">
        <f>SUM(R948:R972)</f>
        <v>2.1699505630000004</v>
      </c>
      <c r="S947" s="173"/>
      <c r="T947" s="175">
        <f>SUM(T948:T972)</f>
        <v>0</v>
      </c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R947" s="168" t="s">
        <v>87</v>
      </c>
      <c r="AT947" s="176" t="s">
        <v>76</v>
      </c>
      <c r="AU947" s="176" t="s">
        <v>8</v>
      </c>
      <c r="AY947" s="168" t="s">
        <v>245</v>
      </c>
      <c r="BK947" s="177">
        <f>SUM(BK948:BK972)</f>
        <v>0</v>
      </c>
    </row>
    <row r="948" s="2" customFormat="1" ht="24.15" customHeight="1">
      <c r="A948" s="37"/>
      <c r="B948" s="180"/>
      <c r="C948" s="181" t="s">
        <v>1344</v>
      </c>
      <c r="D948" s="181" t="s">
        <v>248</v>
      </c>
      <c r="E948" s="182" t="s">
        <v>1345</v>
      </c>
      <c r="F948" s="183" t="s">
        <v>1346</v>
      </c>
      <c r="G948" s="184" t="s">
        <v>263</v>
      </c>
      <c r="H948" s="185">
        <v>0.23999999999999999</v>
      </c>
      <c r="I948" s="186"/>
      <c r="J948" s="187">
        <f>ROUND(I948*H948,0)</f>
        <v>0</v>
      </c>
      <c r="K948" s="183" t="s">
        <v>252</v>
      </c>
      <c r="L948" s="38"/>
      <c r="M948" s="188" t="s">
        <v>1</v>
      </c>
      <c r="N948" s="189" t="s">
        <v>43</v>
      </c>
      <c r="O948" s="76"/>
      <c r="P948" s="190">
        <f>O948*H948</f>
        <v>0</v>
      </c>
      <c r="Q948" s="190">
        <v>0</v>
      </c>
      <c r="R948" s="190">
        <f>Q948*H948</f>
        <v>0</v>
      </c>
      <c r="S948" s="190">
        <v>0</v>
      </c>
      <c r="T948" s="191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192" t="s">
        <v>355</v>
      </c>
      <c r="AT948" s="192" t="s">
        <v>248</v>
      </c>
      <c r="AU948" s="192" t="s">
        <v>87</v>
      </c>
      <c r="AY948" s="18" t="s">
        <v>245</v>
      </c>
      <c r="BE948" s="193">
        <f>IF(N948="základní",J948,0)</f>
        <v>0</v>
      </c>
      <c r="BF948" s="193">
        <f>IF(N948="snížená",J948,0)</f>
        <v>0</v>
      </c>
      <c r="BG948" s="193">
        <f>IF(N948="zákl. přenesená",J948,0)</f>
        <v>0</v>
      </c>
      <c r="BH948" s="193">
        <f>IF(N948="sníž. přenesená",J948,0)</f>
        <v>0</v>
      </c>
      <c r="BI948" s="193">
        <f>IF(N948="nulová",J948,0)</f>
        <v>0</v>
      </c>
      <c r="BJ948" s="18" t="s">
        <v>87</v>
      </c>
      <c r="BK948" s="193">
        <f>ROUND(I948*H948,0)</f>
        <v>0</v>
      </c>
      <c r="BL948" s="18" t="s">
        <v>355</v>
      </c>
      <c r="BM948" s="192" t="s">
        <v>1347</v>
      </c>
    </row>
    <row r="949" s="13" customFormat="1">
      <c r="A949" s="13"/>
      <c r="B949" s="194"/>
      <c r="C949" s="13"/>
      <c r="D949" s="195" t="s">
        <v>255</v>
      </c>
      <c r="E949" s="196" t="s">
        <v>1</v>
      </c>
      <c r="F949" s="197" t="s">
        <v>1348</v>
      </c>
      <c r="G949" s="13"/>
      <c r="H949" s="198">
        <v>0.23999999999999999</v>
      </c>
      <c r="I949" s="199"/>
      <c r="J949" s="13"/>
      <c r="K949" s="13"/>
      <c r="L949" s="194"/>
      <c r="M949" s="200"/>
      <c r="N949" s="201"/>
      <c r="O949" s="201"/>
      <c r="P949" s="201"/>
      <c r="Q949" s="201"/>
      <c r="R949" s="201"/>
      <c r="S949" s="201"/>
      <c r="T949" s="202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196" t="s">
        <v>255</v>
      </c>
      <c r="AU949" s="196" t="s">
        <v>87</v>
      </c>
      <c r="AV949" s="13" t="s">
        <v>87</v>
      </c>
      <c r="AW949" s="13" t="s">
        <v>33</v>
      </c>
      <c r="AX949" s="13" t="s">
        <v>8</v>
      </c>
      <c r="AY949" s="196" t="s">
        <v>245</v>
      </c>
    </row>
    <row r="950" s="2" customFormat="1" ht="14.4" customHeight="1">
      <c r="A950" s="37"/>
      <c r="B950" s="180"/>
      <c r="C950" s="219" t="s">
        <v>1349</v>
      </c>
      <c r="D950" s="219" t="s">
        <v>377</v>
      </c>
      <c r="E950" s="220" t="s">
        <v>1350</v>
      </c>
      <c r="F950" s="221" t="s">
        <v>1351</v>
      </c>
      <c r="G950" s="222" t="s">
        <v>263</v>
      </c>
      <c r="H950" s="223">
        <v>0.23999999999999999</v>
      </c>
      <c r="I950" s="224"/>
      <c r="J950" s="225">
        <f>ROUND(I950*H950,0)</f>
        <v>0</v>
      </c>
      <c r="K950" s="221" t="s">
        <v>264</v>
      </c>
      <c r="L950" s="226"/>
      <c r="M950" s="227" t="s">
        <v>1</v>
      </c>
      <c r="N950" s="228" t="s">
        <v>43</v>
      </c>
      <c r="O950" s="76"/>
      <c r="P950" s="190">
        <f>O950*H950</f>
        <v>0</v>
      </c>
      <c r="Q950" s="190">
        <v>0.021999999999999999</v>
      </c>
      <c r="R950" s="190">
        <f>Q950*H950</f>
        <v>0.0052799999999999991</v>
      </c>
      <c r="S950" s="190">
        <v>0</v>
      </c>
      <c r="T950" s="191">
        <f>S950*H950</f>
        <v>0</v>
      </c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R950" s="192" t="s">
        <v>468</v>
      </c>
      <c r="AT950" s="192" t="s">
        <v>377</v>
      </c>
      <c r="AU950" s="192" t="s">
        <v>87</v>
      </c>
      <c r="AY950" s="18" t="s">
        <v>245</v>
      </c>
      <c r="BE950" s="193">
        <f>IF(N950="základní",J950,0)</f>
        <v>0</v>
      </c>
      <c r="BF950" s="193">
        <f>IF(N950="snížená",J950,0)</f>
        <v>0</v>
      </c>
      <c r="BG950" s="193">
        <f>IF(N950="zákl. přenesená",J950,0)</f>
        <v>0</v>
      </c>
      <c r="BH950" s="193">
        <f>IF(N950="sníž. přenesená",J950,0)</f>
        <v>0</v>
      </c>
      <c r="BI950" s="193">
        <f>IF(N950="nulová",J950,0)</f>
        <v>0</v>
      </c>
      <c r="BJ950" s="18" t="s">
        <v>87</v>
      </c>
      <c r="BK950" s="193">
        <f>ROUND(I950*H950,0)</f>
        <v>0</v>
      </c>
      <c r="BL950" s="18" t="s">
        <v>355</v>
      </c>
      <c r="BM950" s="192" t="s">
        <v>1352</v>
      </c>
    </row>
    <row r="951" s="13" customFormat="1">
      <c r="A951" s="13"/>
      <c r="B951" s="194"/>
      <c r="C951" s="13"/>
      <c r="D951" s="195" t="s">
        <v>255</v>
      </c>
      <c r="E951" s="196" t="s">
        <v>1</v>
      </c>
      <c r="F951" s="197" t="s">
        <v>1348</v>
      </c>
      <c r="G951" s="13"/>
      <c r="H951" s="198">
        <v>0.23999999999999999</v>
      </c>
      <c r="I951" s="199"/>
      <c r="J951" s="13"/>
      <c r="K951" s="13"/>
      <c r="L951" s="194"/>
      <c r="M951" s="200"/>
      <c r="N951" s="201"/>
      <c r="O951" s="201"/>
      <c r="P951" s="201"/>
      <c r="Q951" s="201"/>
      <c r="R951" s="201"/>
      <c r="S951" s="201"/>
      <c r="T951" s="202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196" t="s">
        <v>255</v>
      </c>
      <c r="AU951" s="196" t="s">
        <v>87</v>
      </c>
      <c r="AV951" s="13" t="s">
        <v>87</v>
      </c>
      <c r="AW951" s="13" t="s">
        <v>33</v>
      </c>
      <c r="AX951" s="13" t="s">
        <v>8</v>
      </c>
      <c r="AY951" s="196" t="s">
        <v>245</v>
      </c>
    </row>
    <row r="952" s="2" customFormat="1" ht="24.15" customHeight="1">
      <c r="A952" s="37"/>
      <c r="B952" s="180"/>
      <c r="C952" s="181" t="s">
        <v>1353</v>
      </c>
      <c r="D952" s="181" t="s">
        <v>248</v>
      </c>
      <c r="E952" s="182" t="s">
        <v>1354</v>
      </c>
      <c r="F952" s="183" t="s">
        <v>1355</v>
      </c>
      <c r="G952" s="184" t="s">
        <v>515</v>
      </c>
      <c r="H952" s="185">
        <v>2</v>
      </c>
      <c r="I952" s="186"/>
      <c r="J952" s="187">
        <f>ROUND(I952*H952,0)</f>
        <v>0</v>
      </c>
      <c r="K952" s="183" t="s">
        <v>252</v>
      </c>
      <c r="L952" s="38"/>
      <c r="M952" s="188" t="s">
        <v>1</v>
      </c>
      <c r="N952" s="189" t="s">
        <v>43</v>
      </c>
      <c r="O952" s="76"/>
      <c r="P952" s="190">
        <f>O952*H952</f>
        <v>0</v>
      </c>
      <c r="Q952" s="190">
        <v>0</v>
      </c>
      <c r="R952" s="190">
        <f>Q952*H952</f>
        <v>0</v>
      </c>
      <c r="S952" s="190">
        <v>0</v>
      </c>
      <c r="T952" s="191">
        <f>S952*H952</f>
        <v>0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92" t="s">
        <v>355</v>
      </c>
      <c r="AT952" s="192" t="s">
        <v>248</v>
      </c>
      <c r="AU952" s="192" t="s">
        <v>87</v>
      </c>
      <c r="AY952" s="18" t="s">
        <v>245</v>
      </c>
      <c r="BE952" s="193">
        <f>IF(N952="základní",J952,0)</f>
        <v>0</v>
      </c>
      <c r="BF952" s="193">
        <f>IF(N952="snížená",J952,0)</f>
        <v>0</v>
      </c>
      <c r="BG952" s="193">
        <f>IF(N952="zákl. přenesená",J952,0)</f>
        <v>0</v>
      </c>
      <c r="BH952" s="193">
        <f>IF(N952="sníž. přenesená",J952,0)</f>
        <v>0</v>
      </c>
      <c r="BI952" s="193">
        <f>IF(N952="nulová",J952,0)</f>
        <v>0</v>
      </c>
      <c r="BJ952" s="18" t="s">
        <v>87</v>
      </c>
      <c r="BK952" s="193">
        <f>ROUND(I952*H952,0)</f>
        <v>0</v>
      </c>
      <c r="BL952" s="18" t="s">
        <v>355</v>
      </c>
      <c r="BM952" s="192" t="s">
        <v>1356</v>
      </c>
    </row>
    <row r="953" s="13" customFormat="1">
      <c r="A953" s="13"/>
      <c r="B953" s="194"/>
      <c r="C953" s="13"/>
      <c r="D953" s="195" t="s">
        <v>255</v>
      </c>
      <c r="E953" s="196" t="s">
        <v>1</v>
      </c>
      <c r="F953" s="197" t="s">
        <v>1357</v>
      </c>
      <c r="G953" s="13"/>
      <c r="H953" s="198">
        <v>2</v>
      </c>
      <c r="I953" s="199"/>
      <c r="J953" s="13"/>
      <c r="K953" s="13"/>
      <c r="L953" s="194"/>
      <c r="M953" s="200"/>
      <c r="N953" s="201"/>
      <c r="O953" s="201"/>
      <c r="P953" s="201"/>
      <c r="Q953" s="201"/>
      <c r="R953" s="201"/>
      <c r="S953" s="201"/>
      <c r="T953" s="20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196" t="s">
        <v>255</v>
      </c>
      <c r="AU953" s="196" t="s">
        <v>87</v>
      </c>
      <c r="AV953" s="13" t="s">
        <v>87</v>
      </c>
      <c r="AW953" s="13" t="s">
        <v>33</v>
      </c>
      <c r="AX953" s="13" t="s">
        <v>8</v>
      </c>
      <c r="AY953" s="196" t="s">
        <v>245</v>
      </c>
    </row>
    <row r="954" s="2" customFormat="1" ht="24.15" customHeight="1">
      <c r="A954" s="37"/>
      <c r="B954" s="180"/>
      <c r="C954" s="219" t="s">
        <v>1358</v>
      </c>
      <c r="D954" s="219" t="s">
        <v>377</v>
      </c>
      <c r="E954" s="220" t="s">
        <v>1359</v>
      </c>
      <c r="F954" s="221" t="s">
        <v>1360</v>
      </c>
      <c r="G954" s="222" t="s">
        <v>515</v>
      </c>
      <c r="H954" s="223">
        <v>2</v>
      </c>
      <c r="I954" s="224"/>
      <c r="J954" s="225">
        <f>ROUND(I954*H954,0)</f>
        <v>0</v>
      </c>
      <c r="K954" s="221" t="s">
        <v>264</v>
      </c>
      <c r="L954" s="226"/>
      <c r="M954" s="227" t="s">
        <v>1</v>
      </c>
      <c r="N954" s="228" t="s">
        <v>43</v>
      </c>
      <c r="O954" s="76"/>
      <c r="P954" s="190">
        <f>O954*H954</f>
        <v>0</v>
      </c>
      <c r="Q954" s="190">
        <v>0.00020000000000000001</v>
      </c>
      <c r="R954" s="190">
        <f>Q954*H954</f>
        <v>0.00040000000000000002</v>
      </c>
      <c r="S954" s="190">
        <v>0</v>
      </c>
      <c r="T954" s="191">
        <f>S954*H954</f>
        <v>0</v>
      </c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R954" s="192" t="s">
        <v>468</v>
      </c>
      <c r="AT954" s="192" t="s">
        <v>377</v>
      </c>
      <c r="AU954" s="192" t="s">
        <v>87</v>
      </c>
      <c r="AY954" s="18" t="s">
        <v>245</v>
      </c>
      <c r="BE954" s="193">
        <f>IF(N954="základní",J954,0)</f>
        <v>0</v>
      </c>
      <c r="BF954" s="193">
        <f>IF(N954="snížená",J954,0)</f>
        <v>0</v>
      </c>
      <c r="BG954" s="193">
        <f>IF(N954="zákl. přenesená",J954,0)</f>
        <v>0</v>
      </c>
      <c r="BH954" s="193">
        <f>IF(N954="sníž. přenesená",J954,0)</f>
        <v>0</v>
      </c>
      <c r="BI954" s="193">
        <f>IF(N954="nulová",J954,0)</f>
        <v>0</v>
      </c>
      <c r="BJ954" s="18" t="s">
        <v>87</v>
      </c>
      <c r="BK954" s="193">
        <f>ROUND(I954*H954,0)</f>
        <v>0</v>
      </c>
      <c r="BL954" s="18" t="s">
        <v>355</v>
      </c>
      <c r="BM954" s="192" t="s">
        <v>1361</v>
      </c>
    </row>
    <row r="955" s="13" customFormat="1">
      <c r="A955" s="13"/>
      <c r="B955" s="194"/>
      <c r="C955" s="13"/>
      <c r="D955" s="195" t="s">
        <v>255</v>
      </c>
      <c r="E955" s="196" t="s">
        <v>1</v>
      </c>
      <c r="F955" s="197" t="s">
        <v>1357</v>
      </c>
      <c r="G955" s="13"/>
      <c r="H955" s="198">
        <v>2</v>
      </c>
      <c r="I955" s="199"/>
      <c r="J955" s="13"/>
      <c r="K955" s="13"/>
      <c r="L955" s="194"/>
      <c r="M955" s="200"/>
      <c r="N955" s="201"/>
      <c r="O955" s="201"/>
      <c r="P955" s="201"/>
      <c r="Q955" s="201"/>
      <c r="R955" s="201"/>
      <c r="S955" s="201"/>
      <c r="T955" s="202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196" t="s">
        <v>255</v>
      </c>
      <c r="AU955" s="196" t="s">
        <v>87</v>
      </c>
      <c r="AV955" s="13" t="s">
        <v>87</v>
      </c>
      <c r="AW955" s="13" t="s">
        <v>33</v>
      </c>
      <c r="AX955" s="13" t="s">
        <v>8</v>
      </c>
      <c r="AY955" s="196" t="s">
        <v>245</v>
      </c>
    </row>
    <row r="956" s="2" customFormat="1" ht="14.4" customHeight="1">
      <c r="A956" s="37"/>
      <c r="B956" s="180"/>
      <c r="C956" s="181" t="s">
        <v>1362</v>
      </c>
      <c r="D956" s="181" t="s">
        <v>248</v>
      </c>
      <c r="E956" s="182" t="s">
        <v>1363</v>
      </c>
      <c r="F956" s="183" t="s">
        <v>1364</v>
      </c>
      <c r="G956" s="184" t="s">
        <v>263</v>
      </c>
      <c r="H956" s="185">
        <v>23.760000000000002</v>
      </c>
      <c r="I956" s="186"/>
      <c r="J956" s="187">
        <f>ROUND(I956*H956,0)</f>
        <v>0</v>
      </c>
      <c r="K956" s="183" t="s">
        <v>252</v>
      </c>
      <c r="L956" s="38"/>
      <c r="M956" s="188" t="s">
        <v>1</v>
      </c>
      <c r="N956" s="189" t="s">
        <v>43</v>
      </c>
      <c r="O956" s="76"/>
      <c r="P956" s="190">
        <f>O956*H956</f>
        <v>0</v>
      </c>
      <c r="Q956" s="190">
        <v>0.00037599999999999998</v>
      </c>
      <c r="R956" s="190">
        <f>Q956*H956</f>
        <v>0.0089337600000000007</v>
      </c>
      <c r="S956" s="190">
        <v>0</v>
      </c>
      <c r="T956" s="191">
        <f>S956*H956</f>
        <v>0</v>
      </c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R956" s="192" t="s">
        <v>355</v>
      </c>
      <c r="AT956" s="192" t="s">
        <v>248</v>
      </c>
      <c r="AU956" s="192" t="s">
        <v>87</v>
      </c>
      <c r="AY956" s="18" t="s">
        <v>245</v>
      </c>
      <c r="BE956" s="193">
        <f>IF(N956="základní",J956,0)</f>
        <v>0</v>
      </c>
      <c r="BF956" s="193">
        <f>IF(N956="snížená",J956,0)</f>
        <v>0</v>
      </c>
      <c r="BG956" s="193">
        <f>IF(N956="zákl. přenesená",J956,0)</f>
        <v>0</v>
      </c>
      <c r="BH956" s="193">
        <f>IF(N956="sníž. přenesená",J956,0)</f>
        <v>0</v>
      </c>
      <c r="BI956" s="193">
        <f>IF(N956="nulová",J956,0)</f>
        <v>0</v>
      </c>
      <c r="BJ956" s="18" t="s">
        <v>87</v>
      </c>
      <c r="BK956" s="193">
        <f>ROUND(I956*H956,0)</f>
        <v>0</v>
      </c>
      <c r="BL956" s="18" t="s">
        <v>355</v>
      </c>
      <c r="BM956" s="192" t="s">
        <v>1365</v>
      </c>
    </row>
    <row r="957" s="13" customFormat="1">
      <c r="A957" s="13"/>
      <c r="B957" s="194"/>
      <c r="C957" s="13"/>
      <c r="D957" s="195" t="s">
        <v>255</v>
      </c>
      <c r="E957" s="196" t="s">
        <v>1</v>
      </c>
      <c r="F957" s="197" t="s">
        <v>1366</v>
      </c>
      <c r="G957" s="13"/>
      <c r="H957" s="198">
        <v>5.4000000000000004</v>
      </c>
      <c r="I957" s="199"/>
      <c r="J957" s="13"/>
      <c r="K957" s="13"/>
      <c r="L957" s="194"/>
      <c r="M957" s="200"/>
      <c r="N957" s="201"/>
      <c r="O957" s="201"/>
      <c r="P957" s="201"/>
      <c r="Q957" s="201"/>
      <c r="R957" s="201"/>
      <c r="S957" s="201"/>
      <c r="T957" s="202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196" t="s">
        <v>255</v>
      </c>
      <c r="AU957" s="196" t="s">
        <v>87</v>
      </c>
      <c r="AV957" s="13" t="s">
        <v>87</v>
      </c>
      <c r="AW957" s="13" t="s">
        <v>33</v>
      </c>
      <c r="AX957" s="13" t="s">
        <v>77</v>
      </c>
      <c r="AY957" s="196" t="s">
        <v>245</v>
      </c>
    </row>
    <row r="958" s="13" customFormat="1">
      <c r="A958" s="13"/>
      <c r="B958" s="194"/>
      <c r="C958" s="13"/>
      <c r="D958" s="195" t="s">
        <v>255</v>
      </c>
      <c r="E958" s="196" t="s">
        <v>1</v>
      </c>
      <c r="F958" s="197" t="s">
        <v>1367</v>
      </c>
      <c r="G958" s="13"/>
      <c r="H958" s="198">
        <v>18.359999999999999</v>
      </c>
      <c r="I958" s="199"/>
      <c r="J958" s="13"/>
      <c r="K958" s="13"/>
      <c r="L958" s="194"/>
      <c r="M958" s="200"/>
      <c r="N958" s="201"/>
      <c r="O958" s="201"/>
      <c r="P958" s="201"/>
      <c r="Q958" s="201"/>
      <c r="R958" s="201"/>
      <c r="S958" s="201"/>
      <c r="T958" s="202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196" t="s">
        <v>255</v>
      </c>
      <c r="AU958" s="196" t="s">
        <v>87</v>
      </c>
      <c r="AV958" s="13" t="s">
        <v>87</v>
      </c>
      <c r="AW958" s="13" t="s">
        <v>33</v>
      </c>
      <c r="AX958" s="13" t="s">
        <v>77</v>
      </c>
      <c r="AY958" s="196" t="s">
        <v>245</v>
      </c>
    </row>
    <row r="959" s="14" customFormat="1">
      <c r="A959" s="14"/>
      <c r="B959" s="203"/>
      <c r="C959" s="14"/>
      <c r="D959" s="195" t="s">
        <v>255</v>
      </c>
      <c r="E959" s="204" t="s">
        <v>1</v>
      </c>
      <c r="F959" s="205" t="s">
        <v>1368</v>
      </c>
      <c r="G959" s="14"/>
      <c r="H959" s="206">
        <v>23.760000000000002</v>
      </c>
      <c r="I959" s="207"/>
      <c r="J959" s="14"/>
      <c r="K959" s="14"/>
      <c r="L959" s="203"/>
      <c r="M959" s="208"/>
      <c r="N959" s="209"/>
      <c r="O959" s="209"/>
      <c r="P959" s="209"/>
      <c r="Q959" s="209"/>
      <c r="R959" s="209"/>
      <c r="S959" s="209"/>
      <c r="T959" s="210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04" t="s">
        <v>255</v>
      </c>
      <c r="AU959" s="204" t="s">
        <v>87</v>
      </c>
      <c r="AV959" s="14" t="s">
        <v>246</v>
      </c>
      <c r="AW959" s="14" t="s">
        <v>33</v>
      </c>
      <c r="AX959" s="14" t="s">
        <v>8</v>
      </c>
      <c r="AY959" s="204" t="s">
        <v>245</v>
      </c>
    </row>
    <row r="960" s="2" customFormat="1" ht="14.4" customHeight="1">
      <c r="A960" s="37"/>
      <c r="B960" s="180"/>
      <c r="C960" s="219" t="s">
        <v>1369</v>
      </c>
      <c r="D960" s="219" t="s">
        <v>377</v>
      </c>
      <c r="E960" s="220" t="s">
        <v>1370</v>
      </c>
      <c r="F960" s="221" t="s">
        <v>1371</v>
      </c>
      <c r="G960" s="222" t="s">
        <v>263</v>
      </c>
      <c r="H960" s="223">
        <v>23.760000000000002</v>
      </c>
      <c r="I960" s="224"/>
      <c r="J960" s="225">
        <f>ROUND(I960*H960,0)</f>
        <v>0</v>
      </c>
      <c r="K960" s="221" t="s">
        <v>1</v>
      </c>
      <c r="L960" s="226"/>
      <c r="M960" s="227" t="s">
        <v>1</v>
      </c>
      <c r="N960" s="228" t="s">
        <v>43</v>
      </c>
      <c r="O960" s="76"/>
      <c r="P960" s="190">
        <f>O960*H960</f>
        <v>0</v>
      </c>
      <c r="Q960" s="190">
        <v>0.050000000000000003</v>
      </c>
      <c r="R960" s="190">
        <f>Q960*H960</f>
        <v>1.1880000000000002</v>
      </c>
      <c r="S960" s="190">
        <v>0</v>
      </c>
      <c r="T960" s="191">
        <f>S960*H960</f>
        <v>0</v>
      </c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R960" s="192" t="s">
        <v>468</v>
      </c>
      <c r="AT960" s="192" t="s">
        <v>377</v>
      </c>
      <c r="AU960" s="192" t="s">
        <v>87</v>
      </c>
      <c r="AY960" s="18" t="s">
        <v>245</v>
      </c>
      <c r="BE960" s="193">
        <f>IF(N960="základní",J960,0)</f>
        <v>0</v>
      </c>
      <c r="BF960" s="193">
        <f>IF(N960="snížená",J960,0)</f>
        <v>0</v>
      </c>
      <c r="BG960" s="193">
        <f>IF(N960="zákl. přenesená",J960,0)</f>
        <v>0</v>
      </c>
      <c r="BH960" s="193">
        <f>IF(N960="sníž. přenesená",J960,0)</f>
        <v>0</v>
      </c>
      <c r="BI960" s="193">
        <f>IF(N960="nulová",J960,0)</f>
        <v>0</v>
      </c>
      <c r="BJ960" s="18" t="s">
        <v>87</v>
      </c>
      <c r="BK960" s="193">
        <f>ROUND(I960*H960,0)</f>
        <v>0</v>
      </c>
      <c r="BL960" s="18" t="s">
        <v>355</v>
      </c>
      <c r="BM960" s="192" t="s">
        <v>1372</v>
      </c>
    </row>
    <row r="961" s="13" customFormat="1">
      <c r="A961" s="13"/>
      <c r="B961" s="194"/>
      <c r="C961" s="13"/>
      <c r="D961" s="195" t="s">
        <v>255</v>
      </c>
      <c r="E961" s="196" t="s">
        <v>1</v>
      </c>
      <c r="F961" s="197" t="s">
        <v>1366</v>
      </c>
      <c r="G961" s="13"/>
      <c r="H961" s="198">
        <v>5.4000000000000004</v>
      </c>
      <c r="I961" s="199"/>
      <c r="J961" s="13"/>
      <c r="K961" s="13"/>
      <c r="L961" s="194"/>
      <c r="M961" s="200"/>
      <c r="N961" s="201"/>
      <c r="O961" s="201"/>
      <c r="P961" s="201"/>
      <c r="Q961" s="201"/>
      <c r="R961" s="201"/>
      <c r="S961" s="201"/>
      <c r="T961" s="20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196" t="s">
        <v>255</v>
      </c>
      <c r="AU961" s="196" t="s">
        <v>87</v>
      </c>
      <c r="AV961" s="13" t="s">
        <v>87</v>
      </c>
      <c r="AW961" s="13" t="s">
        <v>33</v>
      </c>
      <c r="AX961" s="13" t="s">
        <v>77</v>
      </c>
      <c r="AY961" s="196" t="s">
        <v>245</v>
      </c>
    </row>
    <row r="962" s="13" customFormat="1">
      <c r="A962" s="13"/>
      <c r="B962" s="194"/>
      <c r="C962" s="13"/>
      <c r="D962" s="195" t="s">
        <v>255</v>
      </c>
      <c r="E962" s="196" t="s">
        <v>1</v>
      </c>
      <c r="F962" s="197" t="s">
        <v>1367</v>
      </c>
      <c r="G962" s="13"/>
      <c r="H962" s="198">
        <v>18.359999999999999</v>
      </c>
      <c r="I962" s="199"/>
      <c r="J962" s="13"/>
      <c r="K962" s="13"/>
      <c r="L962" s="194"/>
      <c r="M962" s="200"/>
      <c r="N962" s="201"/>
      <c r="O962" s="201"/>
      <c r="P962" s="201"/>
      <c r="Q962" s="201"/>
      <c r="R962" s="201"/>
      <c r="S962" s="201"/>
      <c r="T962" s="202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196" t="s">
        <v>255</v>
      </c>
      <c r="AU962" s="196" t="s">
        <v>87</v>
      </c>
      <c r="AV962" s="13" t="s">
        <v>87</v>
      </c>
      <c r="AW962" s="13" t="s">
        <v>33</v>
      </c>
      <c r="AX962" s="13" t="s">
        <v>77</v>
      </c>
      <c r="AY962" s="196" t="s">
        <v>245</v>
      </c>
    </row>
    <row r="963" s="14" customFormat="1">
      <c r="A963" s="14"/>
      <c r="B963" s="203"/>
      <c r="C963" s="14"/>
      <c r="D963" s="195" t="s">
        <v>255</v>
      </c>
      <c r="E963" s="204" t="s">
        <v>1</v>
      </c>
      <c r="F963" s="205" t="s">
        <v>1368</v>
      </c>
      <c r="G963" s="14"/>
      <c r="H963" s="206">
        <v>23.760000000000002</v>
      </c>
      <c r="I963" s="207"/>
      <c r="J963" s="14"/>
      <c r="K963" s="14"/>
      <c r="L963" s="203"/>
      <c r="M963" s="208"/>
      <c r="N963" s="209"/>
      <c r="O963" s="209"/>
      <c r="P963" s="209"/>
      <c r="Q963" s="209"/>
      <c r="R963" s="209"/>
      <c r="S963" s="209"/>
      <c r="T963" s="210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04" t="s">
        <v>255</v>
      </c>
      <c r="AU963" s="204" t="s">
        <v>87</v>
      </c>
      <c r="AV963" s="14" t="s">
        <v>246</v>
      </c>
      <c r="AW963" s="14" t="s">
        <v>33</v>
      </c>
      <c r="AX963" s="14" t="s">
        <v>8</v>
      </c>
      <c r="AY963" s="204" t="s">
        <v>245</v>
      </c>
    </row>
    <row r="964" s="2" customFormat="1" ht="24.15" customHeight="1">
      <c r="A964" s="37"/>
      <c r="B964" s="180"/>
      <c r="C964" s="181" t="s">
        <v>1373</v>
      </c>
      <c r="D964" s="181" t="s">
        <v>248</v>
      </c>
      <c r="E964" s="182" t="s">
        <v>1374</v>
      </c>
      <c r="F964" s="183" t="s">
        <v>1375</v>
      </c>
      <c r="G964" s="184" t="s">
        <v>1376</v>
      </c>
      <c r="H964" s="185">
        <v>840.24000000000001</v>
      </c>
      <c r="I964" s="186"/>
      <c r="J964" s="187">
        <f>ROUND(I964*H964,0)</f>
        <v>0</v>
      </c>
      <c r="K964" s="183" t="s">
        <v>252</v>
      </c>
      <c r="L964" s="38"/>
      <c r="M964" s="188" t="s">
        <v>1</v>
      </c>
      <c r="N964" s="189" t="s">
        <v>43</v>
      </c>
      <c r="O964" s="76"/>
      <c r="P964" s="190">
        <f>O964*H964</f>
        <v>0</v>
      </c>
      <c r="Q964" s="190">
        <v>5.1262499999999999E-05</v>
      </c>
      <c r="R964" s="190">
        <f>Q964*H964</f>
        <v>0.043072803</v>
      </c>
      <c r="S964" s="190">
        <v>0</v>
      </c>
      <c r="T964" s="191">
        <f>S964*H964</f>
        <v>0</v>
      </c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R964" s="192" t="s">
        <v>355</v>
      </c>
      <c r="AT964" s="192" t="s">
        <v>248</v>
      </c>
      <c r="AU964" s="192" t="s">
        <v>87</v>
      </c>
      <c r="AY964" s="18" t="s">
        <v>245</v>
      </c>
      <c r="BE964" s="193">
        <f>IF(N964="základní",J964,0)</f>
        <v>0</v>
      </c>
      <c r="BF964" s="193">
        <f>IF(N964="snížená",J964,0)</f>
        <v>0</v>
      </c>
      <c r="BG964" s="193">
        <f>IF(N964="zákl. přenesená",J964,0)</f>
        <v>0</v>
      </c>
      <c r="BH964" s="193">
        <f>IF(N964="sníž. přenesená",J964,0)</f>
        <v>0</v>
      </c>
      <c r="BI964" s="193">
        <f>IF(N964="nulová",J964,0)</f>
        <v>0</v>
      </c>
      <c r="BJ964" s="18" t="s">
        <v>87</v>
      </c>
      <c r="BK964" s="193">
        <f>ROUND(I964*H964,0)</f>
        <v>0</v>
      </c>
      <c r="BL964" s="18" t="s">
        <v>355</v>
      </c>
      <c r="BM964" s="192" t="s">
        <v>1377</v>
      </c>
    </row>
    <row r="965" s="13" customFormat="1">
      <c r="A965" s="13"/>
      <c r="B965" s="194"/>
      <c r="C965" s="13"/>
      <c r="D965" s="195" t="s">
        <v>255</v>
      </c>
      <c r="E965" s="196" t="s">
        <v>1</v>
      </c>
      <c r="F965" s="197" t="s">
        <v>1378</v>
      </c>
      <c r="G965" s="13"/>
      <c r="H965" s="198">
        <v>48.100000000000001</v>
      </c>
      <c r="I965" s="199"/>
      <c r="J965" s="13"/>
      <c r="K965" s="13"/>
      <c r="L965" s="194"/>
      <c r="M965" s="200"/>
      <c r="N965" s="201"/>
      <c r="O965" s="201"/>
      <c r="P965" s="201"/>
      <c r="Q965" s="201"/>
      <c r="R965" s="201"/>
      <c r="S965" s="201"/>
      <c r="T965" s="202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196" t="s">
        <v>255</v>
      </c>
      <c r="AU965" s="196" t="s">
        <v>87</v>
      </c>
      <c r="AV965" s="13" t="s">
        <v>87</v>
      </c>
      <c r="AW965" s="13" t="s">
        <v>33</v>
      </c>
      <c r="AX965" s="13" t="s">
        <v>77</v>
      </c>
      <c r="AY965" s="196" t="s">
        <v>245</v>
      </c>
    </row>
    <row r="966" s="13" customFormat="1">
      <c r="A966" s="13"/>
      <c r="B966" s="194"/>
      <c r="C966" s="13"/>
      <c r="D966" s="195" t="s">
        <v>255</v>
      </c>
      <c r="E966" s="196" t="s">
        <v>1</v>
      </c>
      <c r="F966" s="197" t="s">
        <v>1379</v>
      </c>
      <c r="G966" s="13"/>
      <c r="H966" s="198">
        <v>772.13999999999999</v>
      </c>
      <c r="I966" s="199"/>
      <c r="J966" s="13"/>
      <c r="K966" s="13"/>
      <c r="L966" s="194"/>
      <c r="M966" s="200"/>
      <c r="N966" s="201"/>
      <c r="O966" s="201"/>
      <c r="P966" s="201"/>
      <c r="Q966" s="201"/>
      <c r="R966" s="201"/>
      <c r="S966" s="201"/>
      <c r="T966" s="202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196" t="s">
        <v>255</v>
      </c>
      <c r="AU966" s="196" t="s">
        <v>87</v>
      </c>
      <c r="AV966" s="13" t="s">
        <v>87</v>
      </c>
      <c r="AW966" s="13" t="s">
        <v>33</v>
      </c>
      <c r="AX966" s="13" t="s">
        <v>77</v>
      </c>
      <c r="AY966" s="196" t="s">
        <v>245</v>
      </c>
    </row>
    <row r="967" s="13" customFormat="1">
      <c r="A967" s="13"/>
      <c r="B967" s="194"/>
      <c r="C967" s="13"/>
      <c r="D967" s="195" t="s">
        <v>255</v>
      </c>
      <c r="E967" s="196" t="s">
        <v>1</v>
      </c>
      <c r="F967" s="197" t="s">
        <v>1380</v>
      </c>
      <c r="G967" s="13"/>
      <c r="H967" s="198">
        <v>20</v>
      </c>
      <c r="I967" s="199"/>
      <c r="J967" s="13"/>
      <c r="K967" s="13"/>
      <c r="L967" s="194"/>
      <c r="M967" s="200"/>
      <c r="N967" s="201"/>
      <c r="O967" s="201"/>
      <c r="P967" s="201"/>
      <c r="Q967" s="201"/>
      <c r="R967" s="201"/>
      <c r="S967" s="201"/>
      <c r="T967" s="202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196" t="s">
        <v>255</v>
      </c>
      <c r="AU967" s="196" t="s">
        <v>87</v>
      </c>
      <c r="AV967" s="13" t="s">
        <v>87</v>
      </c>
      <c r="AW967" s="13" t="s">
        <v>33</v>
      </c>
      <c r="AX967" s="13" t="s">
        <v>77</v>
      </c>
      <c r="AY967" s="196" t="s">
        <v>245</v>
      </c>
    </row>
    <row r="968" s="14" customFormat="1">
      <c r="A968" s="14"/>
      <c r="B968" s="203"/>
      <c r="C968" s="14"/>
      <c r="D968" s="195" t="s">
        <v>255</v>
      </c>
      <c r="E968" s="204" t="s">
        <v>190</v>
      </c>
      <c r="F968" s="205" t="s">
        <v>260</v>
      </c>
      <c r="G968" s="14"/>
      <c r="H968" s="206">
        <v>840.24000000000001</v>
      </c>
      <c r="I968" s="207"/>
      <c r="J968" s="14"/>
      <c r="K968" s="14"/>
      <c r="L968" s="203"/>
      <c r="M968" s="208"/>
      <c r="N968" s="209"/>
      <c r="O968" s="209"/>
      <c r="P968" s="209"/>
      <c r="Q968" s="209"/>
      <c r="R968" s="209"/>
      <c r="S968" s="209"/>
      <c r="T968" s="210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04" t="s">
        <v>255</v>
      </c>
      <c r="AU968" s="204" t="s">
        <v>87</v>
      </c>
      <c r="AV968" s="14" t="s">
        <v>246</v>
      </c>
      <c r="AW968" s="14" t="s">
        <v>33</v>
      </c>
      <c r="AX968" s="14" t="s">
        <v>8</v>
      </c>
      <c r="AY968" s="204" t="s">
        <v>245</v>
      </c>
    </row>
    <row r="969" s="2" customFormat="1" ht="24.15" customHeight="1">
      <c r="A969" s="37"/>
      <c r="B969" s="180"/>
      <c r="C969" s="219" t="s">
        <v>1381</v>
      </c>
      <c r="D969" s="219" t="s">
        <v>377</v>
      </c>
      <c r="E969" s="220" t="s">
        <v>1382</v>
      </c>
      <c r="F969" s="221" t="s">
        <v>1383</v>
      </c>
      <c r="G969" s="222" t="s">
        <v>1376</v>
      </c>
      <c r="H969" s="223">
        <v>924.26400000000001</v>
      </c>
      <c r="I969" s="224"/>
      <c r="J969" s="225">
        <f>ROUND(I969*H969,0)</f>
        <v>0</v>
      </c>
      <c r="K969" s="221" t="s">
        <v>1</v>
      </c>
      <c r="L969" s="226"/>
      <c r="M969" s="227" t="s">
        <v>1</v>
      </c>
      <c r="N969" s="228" t="s">
        <v>43</v>
      </c>
      <c r="O969" s="76"/>
      <c r="P969" s="190">
        <f>O969*H969</f>
        <v>0</v>
      </c>
      <c r="Q969" s="190">
        <v>0.001</v>
      </c>
      <c r="R969" s="190">
        <f>Q969*H969</f>
        <v>0.92426399999999997</v>
      </c>
      <c r="S969" s="190">
        <v>0</v>
      </c>
      <c r="T969" s="191">
        <f>S969*H969</f>
        <v>0</v>
      </c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R969" s="192" t="s">
        <v>468</v>
      </c>
      <c r="AT969" s="192" t="s">
        <v>377</v>
      </c>
      <c r="AU969" s="192" t="s">
        <v>87</v>
      </c>
      <c r="AY969" s="18" t="s">
        <v>245</v>
      </c>
      <c r="BE969" s="193">
        <f>IF(N969="základní",J969,0)</f>
        <v>0</v>
      </c>
      <c r="BF969" s="193">
        <f>IF(N969="snížená",J969,0)</f>
        <v>0</v>
      </c>
      <c r="BG969" s="193">
        <f>IF(N969="zákl. přenesená",J969,0)</f>
        <v>0</v>
      </c>
      <c r="BH969" s="193">
        <f>IF(N969="sníž. přenesená",J969,0)</f>
        <v>0</v>
      </c>
      <c r="BI969" s="193">
        <f>IF(N969="nulová",J969,0)</f>
        <v>0</v>
      </c>
      <c r="BJ969" s="18" t="s">
        <v>87</v>
      </c>
      <c r="BK969" s="193">
        <f>ROUND(I969*H969,0)</f>
        <v>0</v>
      </c>
      <c r="BL969" s="18" t="s">
        <v>355</v>
      </c>
      <c r="BM969" s="192" t="s">
        <v>1384</v>
      </c>
    </row>
    <row r="970" s="13" customFormat="1">
      <c r="A970" s="13"/>
      <c r="B970" s="194"/>
      <c r="C970" s="13"/>
      <c r="D970" s="195" t="s">
        <v>255</v>
      </c>
      <c r="E970" s="196" t="s">
        <v>1</v>
      </c>
      <c r="F970" s="197" t="s">
        <v>1385</v>
      </c>
      <c r="G970" s="13"/>
      <c r="H970" s="198">
        <v>924.26400000000001</v>
      </c>
      <c r="I970" s="199"/>
      <c r="J970" s="13"/>
      <c r="K970" s="13"/>
      <c r="L970" s="194"/>
      <c r="M970" s="200"/>
      <c r="N970" s="201"/>
      <c r="O970" s="201"/>
      <c r="P970" s="201"/>
      <c r="Q970" s="201"/>
      <c r="R970" s="201"/>
      <c r="S970" s="201"/>
      <c r="T970" s="202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196" t="s">
        <v>255</v>
      </c>
      <c r="AU970" s="196" t="s">
        <v>87</v>
      </c>
      <c r="AV970" s="13" t="s">
        <v>87</v>
      </c>
      <c r="AW970" s="13" t="s">
        <v>33</v>
      </c>
      <c r="AX970" s="13" t="s">
        <v>8</v>
      </c>
      <c r="AY970" s="196" t="s">
        <v>245</v>
      </c>
    </row>
    <row r="971" s="2" customFormat="1" ht="24.15" customHeight="1">
      <c r="A971" s="37"/>
      <c r="B971" s="180"/>
      <c r="C971" s="181" t="s">
        <v>1386</v>
      </c>
      <c r="D971" s="181" t="s">
        <v>248</v>
      </c>
      <c r="E971" s="182" t="s">
        <v>1387</v>
      </c>
      <c r="F971" s="183" t="s">
        <v>1388</v>
      </c>
      <c r="G971" s="184" t="s">
        <v>304</v>
      </c>
      <c r="H971" s="185">
        <v>2.1699999999999999</v>
      </c>
      <c r="I971" s="186"/>
      <c r="J971" s="187">
        <f>ROUND(I971*H971,0)</f>
        <v>0</v>
      </c>
      <c r="K971" s="183" t="s">
        <v>252</v>
      </c>
      <c r="L971" s="38"/>
      <c r="M971" s="188" t="s">
        <v>1</v>
      </c>
      <c r="N971" s="189" t="s">
        <v>43</v>
      </c>
      <c r="O971" s="76"/>
      <c r="P971" s="190">
        <f>O971*H971</f>
        <v>0</v>
      </c>
      <c r="Q971" s="190">
        <v>0</v>
      </c>
      <c r="R971" s="190">
        <f>Q971*H971</f>
        <v>0</v>
      </c>
      <c r="S971" s="190">
        <v>0</v>
      </c>
      <c r="T971" s="191">
        <f>S971*H971</f>
        <v>0</v>
      </c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R971" s="192" t="s">
        <v>355</v>
      </c>
      <c r="AT971" s="192" t="s">
        <v>248</v>
      </c>
      <c r="AU971" s="192" t="s">
        <v>87</v>
      </c>
      <c r="AY971" s="18" t="s">
        <v>245</v>
      </c>
      <c r="BE971" s="193">
        <f>IF(N971="základní",J971,0)</f>
        <v>0</v>
      </c>
      <c r="BF971" s="193">
        <f>IF(N971="snížená",J971,0)</f>
        <v>0</v>
      </c>
      <c r="BG971" s="193">
        <f>IF(N971="zákl. přenesená",J971,0)</f>
        <v>0</v>
      </c>
      <c r="BH971" s="193">
        <f>IF(N971="sníž. přenesená",J971,0)</f>
        <v>0</v>
      </c>
      <c r="BI971" s="193">
        <f>IF(N971="nulová",J971,0)</f>
        <v>0</v>
      </c>
      <c r="BJ971" s="18" t="s">
        <v>87</v>
      </c>
      <c r="BK971" s="193">
        <f>ROUND(I971*H971,0)</f>
        <v>0</v>
      </c>
      <c r="BL971" s="18" t="s">
        <v>355</v>
      </c>
      <c r="BM971" s="192" t="s">
        <v>1389</v>
      </c>
    </row>
    <row r="972" s="2" customFormat="1" ht="24.15" customHeight="1">
      <c r="A972" s="37"/>
      <c r="B972" s="180"/>
      <c r="C972" s="181" t="s">
        <v>1390</v>
      </c>
      <c r="D972" s="181" t="s">
        <v>248</v>
      </c>
      <c r="E972" s="182" t="s">
        <v>1391</v>
      </c>
      <c r="F972" s="183" t="s">
        <v>1392</v>
      </c>
      <c r="G972" s="184" t="s">
        <v>304</v>
      </c>
      <c r="H972" s="185">
        <v>2.1699999999999999</v>
      </c>
      <c r="I972" s="186"/>
      <c r="J972" s="187">
        <f>ROUND(I972*H972,0)</f>
        <v>0</v>
      </c>
      <c r="K972" s="183" t="s">
        <v>252</v>
      </c>
      <c r="L972" s="38"/>
      <c r="M972" s="188" t="s">
        <v>1</v>
      </c>
      <c r="N972" s="189" t="s">
        <v>43</v>
      </c>
      <c r="O972" s="76"/>
      <c r="P972" s="190">
        <f>O972*H972</f>
        <v>0</v>
      </c>
      <c r="Q972" s="190">
        <v>0</v>
      </c>
      <c r="R972" s="190">
        <f>Q972*H972</f>
        <v>0</v>
      </c>
      <c r="S972" s="190">
        <v>0</v>
      </c>
      <c r="T972" s="191">
        <f>S972*H972</f>
        <v>0</v>
      </c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R972" s="192" t="s">
        <v>355</v>
      </c>
      <c r="AT972" s="192" t="s">
        <v>248</v>
      </c>
      <c r="AU972" s="192" t="s">
        <v>87</v>
      </c>
      <c r="AY972" s="18" t="s">
        <v>245</v>
      </c>
      <c r="BE972" s="193">
        <f>IF(N972="základní",J972,0)</f>
        <v>0</v>
      </c>
      <c r="BF972" s="193">
        <f>IF(N972="snížená",J972,0)</f>
        <v>0</v>
      </c>
      <c r="BG972" s="193">
        <f>IF(N972="zákl. přenesená",J972,0)</f>
        <v>0</v>
      </c>
      <c r="BH972" s="193">
        <f>IF(N972="sníž. přenesená",J972,0)</f>
        <v>0</v>
      </c>
      <c r="BI972" s="193">
        <f>IF(N972="nulová",J972,0)</f>
        <v>0</v>
      </c>
      <c r="BJ972" s="18" t="s">
        <v>87</v>
      </c>
      <c r="BK972" s="193">
        <f>ROUND(I972*H972,0)</f>
        <v>0</v>
      </c>
      <c r="BL972" s="18" t="s">
        <v>355</v>
      </c>
      <c r="BM972" s="192" t="s">
        <v>1393</v>
      </c>
    </row>
    <row r="973" s="12" customFormat="1" ht="22.8" customHeight="1">
      <c r="A973" s="12"/>
      <c r="B973" s="167"/>
      <c r="C973" s="12"/>
      <c r="D973" s="168" t="s">
        <v>76</v>
      </c>
      <c r="E973" s="178" t="s">
        <v>1394</v>
      </c>
      <c r="F973" s="178" t="s">
        <v>1395</v>
      </c>
      <c r="G973" s="12"/>
      <c r="H973" s="12"/>
      <c r="I973" s="170"/>
      <c r="J973" s="179">
        <f>BK973</f>
        <v>0</v>
      </c>
      <c r="K973" s="12"/>
      <c r="L973" s="167"/>
      <c r="M973" s="172"/>
      <c r="N973" s="173"/>
      <c r="O973" s="173"/>
      <c r="P973" s="174">
        <f>SUM(P974:P1018)</f>
        <v>0</v>
      </c>
      <c r="Q973" s="173"/>
      <c r="R973" s="174">
        <f>SUM(R974:R1018)</f>
        <v>10.248106420000001</v>
      </c>
      <c r="S973" s="173"/>
      <c r="T973" s="175">
        <f>SUM(T974:T1018)</f>
        <v>0</v>
      </c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R973" s="168" t="s">
        <v>87</v>
      </c>
      <c r="AT973" s="176" t="s">
        <v>76</v>
      </c>
      <c r="AU973" s="176" t="s">
        <v>8</v>
      </c>
      <c r="AY973" s="168" t="s">
        <v>245</v>
      </c>
      <c r="BK973" s="177">
        <f>SUM(BK974:BK1018)</f>
        <v>0</v>
      </c>
    </row>
    <row r="974" s="2" customFormat="1" ht="24.15" customHeight="1">
      <c r="A974" s="37"/>
      <c r="B974" s="180"/>
      <c r="C974" s="181" t="s">
        <v>1396</v>
      </c>
      <c r="D974" s="181" t="s">
        <v>248</v>
      </c>
      <c r="E974" s="182" t="s">
        <v>1397</v>
      </c>
      <c r="F974" s="183" t="s">
        <v>1398</v>
      </c>
      <c r="G974" s="184" t="s">
        <v>515</v>
      </c>
      <c r="H974" s="185">
        <v>151.88</v>
      </c>
      <c r="I974" s="186"/>
      <c r="J974" s="187">
        <f>ROUND(I974*H974,0)</f>
        <v>0</v>
      </c>
      <c r="K974" s="183" t="s">
        <v>252</v>
      </c>
      <c r="L974" s="38"/>
      <c r="M974" s="188" t="s">
        <v>1</v>
      </c>
      <c r="N974" s="189" t="s">
        <v>43</v>
      </c>
      <c r="O974" s="76"/>
      <c r="P974" s="190">
        <f>O974*H974</f>
        <v>0</v>
      </c>
      <c r="Q974" s="190">
        <v>0.00058399999999999999</v>
      </c>
      <c r="R974" s="190">
        <f>Q974*H974</f>
        <v>0.08869792</v>
      </c>
      <c r="S974" s="190">
        <v>0</v>
      </c>
      <c r="T974" s="191">
        <f>S974*H974</f>
        <v>0</v>
      </c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R974" s="192" t="s">
        <v>355</v>
      </c>
      <c r="AT974" s="192" t="s">
        <v>248</v>
      </c>
      <c r="AU974" s="192" t="s">
        <v>87</v>
      </c>
      <c r="AY974" s="18" t="s">
        <v>245</v>
      </c>
      <c r="BE974" s="193">
        <f>IF(N974="základní",J974,0)</f>
        <v>0</v>
      </c>
      <c r="BF974" s="193">
        <f>IF(N974="snížená",J974,0)</f>
        <v>0</v>
      </c>
      <c r="BG974" s="193">
        <f>IF(N974="zákl. přenesená",J974,0)</f>
        <v>0</v>
      </c>
      <c r="BH974" s="193">
        <f>IF(N974="sníž. přenesená",J974,0)</f>
        <v>0</v>
      </c>
      <c r="BI974" s="193">
        <f>IF(N974="nulová",J974,0)</f>
        <v>0</v>
      </c>
      <c r="BJ974" s="18" t="s">
        <v>87</v>
      </c>
      <c r="BK974" s="193">
        <f>ROUND(I974*H974,0)</f>
        <v>0</v>
      </c>
      <c r="BL974" s="18" t="s">
        <v>355</v>
      </c>
      <c r="BM974" s="192" t="s">
        <v>1399</v>
      </c>
    </row>
    <row r="975" s="13" customFormat="1">
      <c r="A975" s="13"/>
      <c r="B975" s="194"/>
      <c r="C975" s="13"/>
      <c r="D975" s="195" t="s">
        <v>255</v>
      </c>
      <c r="E975" s="196" t="s">
        <v>1</v>
      </c>
      <c r="F975" s="197" t="s">
        <v>1400</v>
      </c>
      <c r="G975" s="13"/>
      <c r="H975" s="198">
        <v>70.150000000000006</v>
      </c>
      <c r="I975" s="199"/>
      <c r="J975" s="13"/>
      <c r="K975" s="13"/>
      <c r="L975" s="194"/>
      <c r="M975" s="200"/>
      <c r="N975" s="201"/>
      <c r="O975" s="201"/>
      <c r="P975" s="201"/>
      <c r="Q975" s="201"/>
      <c r="R975" s="201"/>
      <c r="S975" s="201"/>
      <c r="T975" s="202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196" t="s">
        <v>255</v>
      </c>
      <c r="AU975" s="196" t="s">
        <v>87</v>
      </c>
      <c r="AV975" s="13" t="s">
        <v>87</v>
      </c>
      <c r="AW975" s="13" t="s">
        <v>33</v>
      </c>
      <c r="AX975" s="13" t="s">
        <v>77</v>
      </c>
      <c r="AY975" s="196" t="s">
        <v>245</v>
      </c>
    </row>
    <row r="976" s="13" customFormat="1">
      <c r="A976" s="13"/>
      <c r="B976" s="194"/>
      <c r="C976" s="13"/>
      <c r="D976" s="195" t="s">
        <v>255</v>
      </c>
      <c r="E976" s="196" t="s">
        <v>1</v>
      </c>
      <c r="F976" s="197" t="s">
        <v>1401</v>
      </c>
      <c r="G976" s="13"/>
      <c r="H976" s="198">
        <v>7.4000000000000004</v>
      </c>
      <c r="I976" s="199"/>
      <c r="J976" s="13"/>
      <c r="K976" s="13"/>
      <c r="L976" s="194"/>
      <c r="M976" s="200"/>
      <c r="N976" s="201"/>
      <c r="O976" s="201"/>
      <c r="P976" s="201"/>
      <c r="Q976" s="201"/>
      <c r="R976" s="201"/>
      <c r="S976" s="201"/>
      <c r="T976" s="202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196" t="s">
        <v>255</v>
      </c>
      <c r="AU976" s="196" t="s">
        <v>87</v>
      </c>
      <c r="AV976" s="13" t="s">
        <v>87</v>
      </c>
      <c r="AW976" s="13" t="s">
        <v>33</v>
      </c>
      <c r="AX976" s="13" t="s">
        <v>77</v>
      </c>
      <c r="AY976" s="196" t="s">
        <v>245</v>
      </c>
    </row>
    <row r="977" s="13" customFormat="1">
      <c r="A977" s="13"/>
      <c r="B977" s="194"/>
      <c r="C977" s="13"/>
      <c r="D977" s="195" t="s">
        <v>255</v>
      </c>
      <c r="E977" s="196" t="s">
        <v>1</v>
      </c>
      <c r="F977" s="197" t="s">
        <v>1402</v>
      </c>
      <c r="G977" s="13"/>
      <c r="H977" s="198">
        <v>5.8600000000000003</v>
      </c>
      <c r="I977" s="199"/>
      <c r="J977" s="13"/>
      <c r="K977" s="13"/>
      <c r="L977" s="194"/>
      <c r="M977" s="200"/>
      <c r="N977" s="201"/>
      <c r="O977" s="201"/>
      <c r="P977" s="201"/>
      <c r="Q977" s="201"/>
      <c r="R977" s="201"/>
      <c r="S977" s="201"/>
      <c r="T977" s="202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196" t="s">
        <v>255</v>
      </c>
      <c r="AU977" s="196" t="s">
        <v>87</v>
      </c>
      <c r="AV977" s="13" t="s">
        <v>87</v>
      </c>
      <c r="AW977" s="13" t="s">
        <v>33</v>
      </c>
      <c r="AX977" s="13" t="s">
        <v>77</v>
      </c>
      <c r="AY977" s="196" t="s">
        <v>245</v>
      </c>
    </row>
    <row r="978" s="13" customFormat="1">
      <c r="A978" s="13"/>
      <c r="B978" s="194"/>
      <c r="C978" s="13"/>
      <c r="D978" s="195" t="s">
        <v>255</v>
      </c>
      <c r="E978" s="196" t="s">
        <v>1</v>
      </c>
      <c r="F978" s="197" t="s">
        <v>1403</v>
      </c>
      <c r="G978" s="13"/>
      <c r="H978" s="198">
        <v>8.6600000000000001</v>
      </c>
      <c r="I978" s="199"/>
      <c r="J978" s="13"/>
      <c r="K978" s="13"/>
      <c r="L978" s="194"/>
      <c r="M978" s="200"/>
      <c r="N978" s="201"/>
      <c r="O978" s="201"/>
      <c r="P978" s="201"/>
      <c r="Q978" s="201"/>
      <c r="R978" s="201"/>
      <c r="S978" s="201"/>
      <c r="T978" s="202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196" t="s">
        <v>255</v>
      </c>
      <c r="AU978" s="196" t="s">
        <v>87</v>
      </c>
      <c r="AV978" s="13" t="s">
        <v>87</v>
      </c>
      <c r="AW978" s="13" t="s">
        <v>33</v>
      </c>
      <c r="AX978" s="13" t="s">
        <v>77</v>
      </c>
      <c r="AY978" s="196" t="s">
        <v>245</v>
      </c>
    </row>
    <row r="979" s="13" customFormat="1">
      <c r="A979" s="13"/>
      <c r="B979" s="194"/>
      <c r="C979" s="13"/>
      <c r="D979" s="195" t="s">
        <v>255</v>
      </c>
      <c r="E979" s="196" t="s">
        <v>1</v>
      </c>
      <c r="F979" s="197" t="s">
        <v>1404</v>
      </c>
      <c r="G979" s="13"/>
      <c r="H979" s="198">
        <v>45.850000000000001</v>
      </c>
      <c r="I979" s="199"/>
      <c r="J979" s="13"/>
      <c r="K979" s="13"/>
      <c r="L979" s="194"/>
      <c r="M979" s="200"/>
      <c r="N979" s="201"/>
      <c r="O979" s="201"/>
      <c r="P979" s="201"/>
      <c r="Q979" s="201"/>
      <c r="R979" s="201"/>
      <c r="S979" s="201"/>
      <c r="T979" s="202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196" t="s">
        <v>255</v>
      </c>
      <c r="AU979" s="196" t="s">
        <v>87</v>
      </c>
      <c r="AV979" s="13" t="s">
        <v>87</v>
      </c>
      <c r="AW979" s="13" t="s">
        <v>33</v>
      </c>
      <c r="AX979" s="13" t="s">
        <v>77</v>
      </c>
      <c r="AY979" s="196" t="s">
        <v>245</v>
      </c>
    </row>
    <row r="980" s="13" customFormat="1">
      <c r="A980" s="13"/>
      <c r="B980" s="194"/>
      <c r="C980" s="13"/>
      <c r="D980" s="195" t="s">
        <v>255</v>
      </c>
      <c r="E980" s="196" t="s">
        <v>1</v>
      </c>
      <c r="F980" s="197" t="s">
        <v>1405</v>
      </c>
      <c r="G980" s="13"/>
      <c r="H980" s="198">
        <v>13.960000000000001</v>
      </c>
      <c r="I980" s="199"/>
      <c r="J980" s="13"/>
      <c r="K980" s="13"/>
      <c r="L980" s="194"/>
      <c r="M980" s="200"/>
      <c r="N980" s="201"/>
      <c r="O980" s="201"/>
      <c r="P980" s="201"/>
      <c r="Q980" s="201"/>
      <c r="R980" s="201"/>
      <c r="S980" s="201"/>
      <c r="T980" s="202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196" t="s">
        <v>255</v>
      </c>
      <c r="AU980" s="196" t="s">
        <v>87</v>
      </c>
      <c r="AV980" s="13" t="s">
        <v>87</v>
      </c>
      <c r="AW980" s="13" t="s">
        <v>33</v>
      </c>
      <c r="AX980" s="13" t="s">
        <v>77</v>
      </c>
      <c r="AY980" s="196" t="s">
        <v>245</v>
      </c>
    </row>
    <row r="981" s="14" customFormat="1">
      <c r="A981" s="14"/>
      <c r="B981" s="203"/>
      <c r="C981" s="14"/>
      <c r="D981" s="195" t="s">
        <v>255</v>
      </c>
      <c r="E981" s="204" t="s">
        <v>165</v>
      </c>
      <c r="F981" s="205" t="s">
        <v>260</v>
      </c>
      <c r="G981" s="14"/>
      <c r="H981" s="206">
        <v>151.88</v>
      </c>
      <c r="I981" s="207"/>
      <c r="J981" s="14"/>
      <c r="K981" s="14"/>
      <c r="L981" s="203"/>
      <c r="M981" s="208"/>
      <c r="N981" s="209"/>
      <c r="O981" s="209"/>
      <c r="P981" s="209"/>
      <c r="Q981" s="209"/>
      <c r="R981" s="209"/>
      <c r="S981" s="209"/>
      <c r="T981" s="210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04" t="s">
        <v>255</v>
      </c>
      <c r="AU981" s="204" t="s">
        <v>87</v>
      </c>
      <c r="AV981" s="14" t="s">
        <v>246</v>
      </c>
      <c r="AW981" s="14" t="s">
        <v>33</v>
      </c>
      <c r="AX981" s="14" t="s">
        <v>8</v>
      </c>
      <c r="AY981" s="204" t="s">
        <v>245</v>
      </c>
    </row>
    <row r="982" s="2" customFormat="1" ht="24.15" customHeight="1">
      <c r="A982" s="37"/>
      <c r="B982" s="180"/>
      <c r="C982" s="181" t="s">
        <v>1406</v>
      </c>
      <c r="D982" s="181" t="s">
        <v>248</v>
      </c>
      <c r="E982" s="182" t="s">
        <v>1407</v>
      </c>
      <c r="F982" s="183" t="s">
        <v>1408</v>
      </c>
      <c r="G982" s="184" t="s">
        <v>515</v>
      </c>
      <c r="H982" s="185">
        <v>109.90000000000001</v>
      </c>
      <c r="I982" s="186"/>
      <c r="J982" s="187">
        <f>ROUND(I982*H982,0)</f>
        <v>0</v>
      </c>
      <c r="K982" s="183" t="s">
        <v>252</v>
      </c>
      <c r="L982" s="38"/>
      <c r="M982" s="188" t="s">
        <v>1</v>
      </c>
      <c r="N982" s="189" t="s">
        <v>43</v>
      </c>
      <c r="O982" s="76"/>
      <c r="P982" s="190">
        <f>O982*H982</f>
        <v>0</v>
      </c>
      <c r="Q982" s="190">
        <v>0.00097000000000000005</v>
      </c>
      <c r="R982" s="190">
        <f>Q982*H982</f>
        <v>0.10660300000000002</v>
      </c>
      <c r="S982" s="190">
        <v>0</v>
      </c>
      <c r="T982" s="191">
        <f>S982*H982</f>
        <v>0</v>
      </c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R982" s="192" t="s">
        <v>355</v>
      </c>
      <c r="AT982" s="192" t="s">
        <v>248</v>
      </c>
      <c r="AU982" s="192" t="s">
        <v>87</v>
      </c>
      <c r="AY982" s="18" t="s">
        <v>245</v>
      </c>
      <c r="BE982" s="193">
        <f>IF(N982="základní",J982,0)</f>
        <v>0</v>
      </c>
      <c r="BF982" s="193">
        <f>IF(N982="snížená",J982,0)</f>
        <v>0</v>
      </c>
      <c r="BG982" s="193">
        <f>IF(N982="zákl. přenesená",J982,0)</f>
        <v>0</v>
      </c>
      <c r="BH982" s="193">
        <f>IF(N982="sníž. přenesená",J982,0)</f>
        <v>0</v>
      </c>
      <c r="BI982" s="193">
        <f>IF(N982="nulová",J982,0)</f>
        <v>0</v>
      </c>
      <c r="BJ982" s="18" t="s">
        <v>87</v>
      </c>
      <c r="BK982" s="193">
        <f>ROUND(I982*H982,0)</f>
        <v>0</v>
      </c>
      <c r="BL982" s="18" t="s">
        <v>355</v>
      </c>
      <c r="BM982" s="192" t="s">
        <v>1409</v>
      </c>
    </row>
    <row r="983" s="13" customFormat="1">
      <c r="A983" s="13"/>
      <c r="B983" s="194"/>
      <c r="C983" s="13"/>
      <c r="D983" s="195" t="s">
        <v>255</v>
      </c>
      <c r="E983" s="196" t="s">
        <v>1</v>
      </c>
      <c r="F983" s="197" t="s">
        <v>1410</v>
      </c>
      <c r="G983" s="13"/>
      <c r="H983" s="198">
        <v>87.540000000000006</v>
      </c>
      <c r="I983" s="199"/>
      <c r="J983" s="13"/>
      <c r="K983" s="13"/>
      <c r="L983" s="194"/>
      <c r="M983" s="200"/>
      <c r="N983" s="201"/>
      <c r="O983" s="201"/>
      <c r="P983" s="201"/>
      <c r="Q983" s="201"/>
      <c r="R983" s="201"/>
      <c r="S983" s="201"/>
      <c r="T983" s="202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196" t="s">
        <v>255</v>
      </c>
      <c r="AU983" s="196" t="s">
        <v>87</v>
      </c>
      <c r="AV983" s="13" t="s">
        <v>87</v>
      </c>
      <c r="AW983" s="13" t="s">
        <v>33</v>
      </c>
      <c r="AX983" s="13" t="s">
        <v>77</v>
      </c>
      <c r="AY983" s="196" t="s">
        <v>245</v>
      </c>
    </row>
    <row r="984" s="13" customFormat="1">
      <c r="A984" s="13"/>
      <c r="B984" s="194"/>
      <c r="C984" s="13"/>
      <c r="D984" s="195" t="s">
        <v>255</v>
      </c>
      <c r="E984" s="196" t="s">
        <v>1</v>
      </c>
      <c r="F984" s="197" t="s">
        <v>1411</v>
      </c>
      <c r="G984" s="13"/>
      <c r="H984" s="198">
        <v>9.7200000000000006</v>
      </c>
      <c r="I984" s="199"/>
      <c r="J984" s="13"/>
      <c r="K984" s="13"/>
      <c r="L984" s="194"/>
      <c r="M984" s="200"/>
      <c r="N984" s="201"/>
      <c r="O984" s="201"/>
      <c r="P984" s="201"/>
      <c r="Q984" s="201"/>
      <c r="R984" s="201"/>
      <c r="S984" s="201"/>
      <c r="T984" s="202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196" t="s">
        <v>255</v>
      </c>
      <c r="AU984" s="196" t="s">
        <v>87</v>
      </c>
      <c r="AV984" s="13" t="s">
        <v>87</v>
      </c>
      <c r="AW984" s="13" t="s">
        <v>33</v>
      </c>
      <c r="AX984" s="13" t="s">
        <v>77</v>
      </c>
      <c r="AY984" s="196" t="s">
        <v>245</v>
      </c>
    </row>
    <row r="985" s="13" customFormat="1">
      <c r="A985" s="13"/>
      <c r="B985" s="194"/>
      <c r="C985" s="13"/>
      <c r="D985" s="195" t="s">
        <v>255</v>
      </c>
      <c r="E985" s="196" t="s">
        <v>1</v>
      </c>
      <c r="F985" s="197" t="s">
        <v>1412</v>
      </c>
      <c r="G985" s="13"/>
      <c r="H985" s="198">
        <v>11</v>
      </c>
      <c r="I985" s="199"/>
      <c r="J985" s="13"/>
      <c r="K985" s="13"/>
      <c r="L985" s="194"/>
      <c r="M985" s="200"/>
      <c r="N985" s="201"/>
      <c r="O985" s="201"/>
      <c r="P985" s="201"/>
      <c r="Q985" s="201"/>
      <c r="R985" s="201"/>
      <c r="S985" s="201"/>
      <c r="T985" s="202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196" t="s">
        <v>255</v>
      </c>
      <c r="AU985" s="196" t="s">
        <v>87</v>
      </c>
      <c r="AV985" s="13" t="s">
        <v>87</v>
      </c>
      <c r="AW985" s="13" t="s">
        <v>33</v>
      </c>
      <c r="AX985" s="13" t="s">
        <v>77</v>
      </c>
      <c r="AY985" s="196" t="s">
        <v>245</v>
      </c>
    </row>
    <row r="986" s="13" customFormat="1">
      <c r="A986" s="13"/>
      <c r="B986" s="194"/>
      <c r="C986" s="13"/>
      <c r="D986" s="195" t="s">
        <v>255</v>
      </c>
      <c r="E986" s="196" t="s">
        <v>1</v>
      </c>
      <c r="F986" s="197" t="s">
        <v>1413</v>
      </c>
      <c r="G986" s="13"/>
      <c r="H986" s="198">
        <v>1.6399999999999999</v>
      </c>
      <c r="I986" s="199"/>
      <c r="J986" s="13"/>
      <c r="K986" s="13"/>
      <c r="L986" s="194"/>
      <c r="M986" s="200"/>
      <c r="N986" s="201"/>
      <c r="O986" s="201"/>
      <c r="P986" s="201"/>
      <c r="Q986" s="201"/>
      <c r="R986" s="201"/>
      <c r="S986" s="201"/>
      <c r="T986" s="20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196" t="s">
        <v>255</v>
      </c>
      <c r="AU986" s="196" t="s">
        <v>87</v>
      </c>
      <c r="AV986" s="13" t="s">
        <v>87</v>
      </c>
      <c r="AW986" s="13" t="s">
        <v>33</v>
      </c>
      <c r="AX986" s="13" t="s">
        <v>77</v>
      </c>
      <c r="AY986" s="196" t="s">
        <v>245</v>
      </c>
    </row>
    <row r="987" s="14" customFormat="1">
      <c r="A987" s="14"/>
      <c r="B987" s="203"/>
      <c r="C987" s="14"/>
      <c r="D987" s="195" t="s">
        <v>255</v>
      </c>
      <c r="E987" s="204" t="s">
        <v>196</v>
      </c>
      <c r="F987" s="205" t="s">
        <v>1414</v>
      </c>
      <c r="G987" s="14"/>
      <c r="H987" s="206">
        <v>109.90000000000001</v>
      </c>
      <c r="I987" s="207"/>
      <c r="J987" s="14"/>
      <c r="K987" s="14"/>
      <c r="L987" s="203"/>
      <c r="M987" s="208"/>
      <c r="N987" s="209"/>
      <c r="O987" s="209"/>
      <c r="P987" s="209"/>
      <c r="Q987" s="209"/>
      <c r="R987" s="209"/>
      <c r="S987" s="209"/>
      <c r="T987" s="210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04" t="s">
        <v>255</v>
      </c>
      <c r="AU987" s="204" t="s">
        <v>87</v>
      </c>
      <c r="AV987" s="14" t="s">
        <v>246</v>
      </c>
      <c r="AW987" s="14" t="s">
        <v>33</v>
      </c>
      <c r="AX987" s="14" t="s">
        <v>8</v>
      </c>
      <c r="AY987" s="204" t="s">
        <v>245</v>
      </c>
    </row>
    <row r="988" s="2" customFormat="1" ht="24.15" customHeight="1">
      <c r="A988" s="37"/>
      <c r="B988" s="180"/>
      <c r="C988" s="181" t="s">
        <v>1415</v>
      </c>
      <c r="D988" s="181" t="s">
        <v>248</v>
      </c>
      <c r="E988" s="182" t="s">
        <v>1416</v>
      </c>
      <c r="F988" s="183" t="s">
        <v>1417</v>
      </c>
      <c r="G988" s="184" t="s">
        <v>263</v>
      </c>
      <c r="H988" s="185">
        <v>2</v>
      </c>
      <c r="I988" s="186"/>
      <c r="J988" s="187">
        <f>ROUND(I988*H988,0)</f>
        <v>0</v>
      </c>
      <c r="K988" s="183" t="s">
        <v>252</v>
      </c>
      <c r="L988" s="38"/>
      <c r="M988" s="188" t="s">
        <v>1</v>
      </c>
      <c r="N988" s="189" t="s">
        <v>43</v>
      </c>
      <c r="O988" s="76"/>
      <c r="P988" s="190">
        <f>O988*H988</f>
        <v>0</v>
      </c>
      <c r="Q988" s="190">
        <v>0.041500000000000002</v>
      </c>
      <c r="R988" s="190">
        <f>Q988*H988</f>
        <v>0.083000000000000004</v>
      </c>
      <c r="S988" s="190">
        <v>0</v>
      </c>
      <c r="T988" s="191">
        <f>S988*H988</f>
        <v>0</v>
      </c>
      <c r="U988" s="37"/>
      <c r="V988" s="37"/>
      <c r="W988" s="37"/>
      <c r="X988" s="37"/>
      <c r="Y988" s="37"/>
      <c r="Z988" s="37"/>
      <c r="AA988" s="37"/>
      <c r="AB988" s="37"/>
      <c r="AC988" s="37"/>
      <c r="AD988" s="37"/>
      <c r="AE988" s="37"/>
      <c r="AR988" s="192" t="s">
        <v>355</v>
      </c>
      <c r="AT988" s="192" t="s">
        <v>248</v>
      </c>
      <c r="AU988" s="192" t="s">
        <v>87</v>
      </c>
      <c r="AY988" s="18" t="s">
        <v>245</v>
      </c>
      <c r="BE988" s="193">
        <f>IF(N988="základní",J988,0)</f>
        <v>0</v>
      </c>
      <c r="BF988" s="193">
        <f>IF(N988="snížená",J988,0)</f>
        <v>0</v>
      </c>
      <c r="BG988" s="193">
        <f>IF(N988="zákl. přenesená",J988,0)</f>
        <v>0</v>
      </c>
      <c r="BH988" s="193">
        <f>IF(N988="sníž. přenesená",J988,0)</f>
        <v>0</v>
      </c>
      <c r="BI988" s="193">
        <f>IF(N988="nulová",J988,0)</f>
        <v>0</v>
      </c>
      <c r="BJ988" s="18" t="s">
        <v>87</v>
      </c>
      <c r="BK988" s="193">
        <f>ROUND(I988*H988,0)</f>
        <v>0</v>
      </c>
      <c r="BL988" s="18" t="s">
        <v>355</v>
      </c>
      <c r="BM988" s="192" t="s">
        <v>1418</v>
      </c>
    </row>
    <row r="989" s="13" customFormat="1">
      <c r="A989" s="13"/>
      <c r="B989" s="194"/>
      <c r="C989" s="13"/>
      <c r="D989" s="195" t="s">
        <v>255</v>
      </c>
      <c r="E989" s="196" t="s">
        <v>1</v>
      </c>
      <c r="F989" s="197" t="s">
        <v>1419</v>
      </c>
      <c r="G989" s="13"/>
      <c r="H989" s="198">
        <v>2</v>
      </c>
      <c r="I989" s="199"/>
      <c r="J989" s="13"/>
      <c r="K989" s="13"/>
      <c r="L989" s="194"/>
      <c r="M989" s="200"/>
      <c r="N989" s="201"/>
      <c r="O989" s="201"/>
      <c r="P989" s="201"/>
      <c r="Q989" s="201"/>
      <c r="R989" s="201"/>
      <c r="S989" s="201"/>
      <c r="T989" s="202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196" t="s">
        <v>255</v>
      </c>
      <c r="AU989" s="196" t="s">
        <v>87</v>
      </c>
      <c r="AV989" s="13" t="s">
        <v>87</v>
      </c>
      <c r="AW989" s="13" t="s">
        <v>33</v>
      </c>
      <c r="AX989" s="13" t="s">
        <v>8</v>
      </c>
      <c r="AY989" s="196" t="s">
        <v>245</v>
      </c>
    </row>
    <row r="990" s="2" customFormat="1" ht="14.4" customHeight="1">
      <c r="A990" s="37"/>
      <c r="B990" s="180"/>
      <c r="C990" s="219" t="s">
        <v>1420</v>
      </c>
      <c r="D990" s="219" t="s">
        <v>377</v>
      </c>
      <c r="E990" s="220" t="s">
        <v>1421</v>
      </c>
      <c r="F990" s="221" t="s">
        <v>1422</v>
      </c>
      <c r="G990" s="222" t="s">
        <v>263</v>
      </c>
      <c r="H990" s="223">
        <v>2</v>
      </c>
      <c r="I990" s="224"/>
      <c r="J990" s="225">
        <f>ROUND(I990*H990,0)</f>
        <v>0</v>
      </c>
      <c r="K990" s="221" t="s">
        <v>264</v>
      </c>
      <c r="L990" s="226"/>
      <c r="M990" s="227" t="s">
        <v>1</v>
      </c>
      <c r="N990" s="228" t="s">
        <v>43</v>
      </c>
      <c r="O990" s="76"/>
      <c r="P990" s="190">
        <f>O990*H990</f>
        <v>0</v>
      </c>
      <c r="Q990" s="190">
        <v>0.070000000000000007</v>
      </c>
      <c r="R990" s="190">
        <f>Q990*H990</f>
        <v>0.14000000000000001</v>
      </c>
      <c r="S990" s="190">
        <v>0</v>
      </c>
      <c r="T990" s="191">
        <f>S990*H990</f>
        <v>0</v>
      </c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R990" s="192" t="s">
        <v>468</v>
      </c>
      <c r="AT990" s="192" t="s">
        <v>377</v>
      </c>
      <c r="AU990" s="192" t="s">
        <v>87</v>
      </c>
      <c r="AY990" s="18" t="s">
        <v>245</v>
      </c>
      <c r="BE990" s="193">
        <f>IF(N990="základní",J990,0)</f>
        <v>0</v>
      </c>
      <c r="BF990" s="193">
        <f>IF(N990="snížená",J990,0)</f>
        <v>0</v>
      </c>
      <c r="BG990" s="193">
        <f>IF(N990="zákl. přenesená",J990,0)</f>
        <v>0</v>
      </c>
      <c r="BH990" s="193">
        <f>IF(N990="sníž. přenesená",J990,0)</f>
        <v>0</v>
      </c>
      <c r="BI990" s="193">
        <f>IF(N990="nulová",J990,0)</f>
        <v>0</v>
      </c>
      <c r="BJ990" s="18" t="s">
        <v>87</v>
      </c>
      <c r="BK990" s="193">
        <f>ROUND(I990*H990,0)</f>
        <v>0</v>
      </c>
      <c r="BL990" s="18" t="s">
        <v>355</v>
      </c>
      <c r="BM990" s="192" t="s">
        <v>1423</v>
      </c>
    </row>
    <row r="991" s="13" customFormat="1">
      <c r="A991" s="13"/>
      <c r="B991" s="194"/>
      <c r="C991" s="13"/>
      <c r="D991" s="195" t="s">
        <v>255</v>
      </c>
      <c r="E991" s="196" t="s">
        <v>1</v>
      </c>
      <c r="F991" s="197" t="s">
        <v>1419</v>
      </c>
      <c r="G991" s="13"/>
      <c r="H991" s="198">
        <v>2</v>
      </c>
      <c r="I991" s="199"/>
      <c r="J991" s="13"/>
      <c r="K991" s="13"/>
      <c r="L991" s="194"/>
      <c r="M991" s="200"/>
      <c r="N991" s="201"/>
      <c r="O991" s="201"/>
      <c r="P991" s="201"/>
      <c r="Q991" s="201"/>
      <c r="R991" s="201"/>
      <c r="S991" s="201"/>
      <c r="T991" s="202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196" t="s">
        <v>255</v>
      </c>
      <c r="AU991" s="196" t="s">
        <v>87</v>
      </c>
      <c r="AV991" s="13" t="s">
        <v>87</v>
      </c>
      <c r="AW991" s="13" t="s">
        <v>33</v>
      </c>
      <c r="AX991" s="13" t="s">
        <v>8</v>
      </c>
      <c r="AY991" s="196" t="s">
        <v>245</v>
      </c>
    </row>
    <row r="992" s="2" customFormat="1" ht="24.15" customHeight="1">
      <c r="A992" s="37"/>
      <c r="B992" s="180"/>
      <c r="C992" s="181" t="s">
        <v>1424</v>
      </c>
      <c r="D992" s="181" t="s">
        <v>248</v>
      </c>
      <c r="E992" s="182" t="s">
        <v>1425</v>
      </c>
      <c r="F992" s="183" t="s">
        <v>1426</v>
      </c>
      <c r="G992" s="184" t="s">
        <v>263</v>
      </c>
      <c r="H992" s="185">
        <v>279</v>
      </c>
      <c r="I992" s="186"/>
      <c r="J992" s="187">
        <f>ROUND(I992*H992,0)</f>
        <v>0</v>
      </c>
      <c r="K992" s="183" t="s">
        <v>252</v>
      </c>
      <c r="L992" s="38"/>
      <c r="M992" s="188" t="s">
        <v>1</v>
      </c>
      <c r="N992" s="189" t="s">
        <v>43</v>
      </c>
      <c r="O992" s="76"/>
      <c r="P992" s="190">
        <f>O992*H992</f>
        <v>0</v>
      </c>
      <c r="Q992" s="190">
        <v>0.0054999999999999997</v>
      </c>
      <c r="R992" s="190">
        <f>Q992*H992</f>
        <v>1.5345</v>
      </c>
      <c r="S992" s="190">
        <v>0</v>
      </c>
      <c r="T992" s="191">
        <f>S992*H992</f>
        <v>0</v>
      </c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R992" s="192" t="s">
        <v>355</v>
      </c>
      <c r="AT992" s="192" t="s">
        <v>248</v>
      </c>
      <c r="AU992" s="192" t="s">
        <v>87</v>
      </c>
      <c r="AY992" s="18" t="s">
        <v>245</v>
      </c>
      <c r="BE992" s="193">
        <f>IF(N992="základní",J992,0)</f>
        <v>0</v>
      </c>
      <c r="BF992" s="193">
        <f>IF(N992="snížená",J992,0)</f>
        <v>0</v>
      </c>
      <c r="BG992" s="193">
        <f>IF(N992="zákl. přenesená",J992,0)</f>
        <v>0</v>
      </c>
      <c r="BH992" s="193">
        <f>IF(N992="sníž. přenesená",J992,0)</f>
        <v>0</v>
      </c>
      <c r="BI992" s="193">
        <f>IF(N992="nulová",J992,0)</f>
        <v>0</v>
      </c>
      <c r="BJ992" s="18" t="s">
        <v>87</v>
      </c>
      <c r="BK992" s="193">
        <f>ROUND(I992*H992,0)</f>
        <v>0</v>
      </c>
      <c r="BL992" s="18" t="s">
        <v>355</v>
      </c>
      <c r="BM992" s="192" t="s">
        <v>1427</v>
      </c>
    </row>
    <row r="993" s="13" customFormat="1">
      <c r="A993" s="13"/>
      <c r="B993" s="194"/>
      <c r="C993" s="13"/>
      <c r="D993" s="195" t="s">
        <v>255</v>
      </c>
      <c r="E993" s="196" t="s">
        <v>1</v>
      </c>
      <c r="F993" s="197" t="s">
        <v>127</v>
      </c>
      <c r="G993" s="13"/>
      <c r="H993" s="198">
        <v>108.67</v>
      </c>
      <c r="I993" s="199"/>
      <c r="J993" s="13"/>
      <c r="K993" s="13"/>
      <c r="L993" s="194"/>
      <c r="M993" s="200"/>
      <c r="N993" s="201"/>
      <c r="O993" s="201"/>
      <c r="P993" s="201"/>
      <c r="Q993" s="201"/>
      <c r="R993" s="201"/>
      <c r="S993" s="201"/>
      <c r="T993" s="20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196" t="s">
        <v>255</v>
      </c>
      <c r="AU993" s="196" t="s">
        <v>87</v>
      </c>
      <c r="AV993" s="13" t="s">
        <v>87</v>
      </c>
      <c r="AW993" s="13" t="s">
        <v>33</v>
      </c>
      <c r="AX993" s="13" t="s">
        <v>77</v>
      </c>
      <c r="AY993" s="196" t="s">
        <v>245</v>
      </c>
    </row>
    <row r="994" s="13" customFormat="1">
      <c r="A994" s="13"/>
      <c r="B994" s="194"/>
      <c r="C994" s="13"/>
      <c r="D994" s="195" t="s">
        <v>255</v>
      </c>
      <c r="E994" s="196" t="s">
        <v>1</v>
      </c>
      <c r="F994" s="197" t="s">
        <v>150</v>
      </c>
      <c r="G994" s="13"/>
      <c r="H994" s="198">
        <v>66.519999999999996</v>
      </c>
      <c r="I994" s="199"/>
      <c r="J994" s="13"/>
      <c r="K994" s="13"/>
      <c r="L994" s="194"/>
      <c r="M994" s="200"/>
      <c r="N994" s="201"/>
      <c r="O994" s="201"/>
      <c r="P994" s="201"/>
      <c r="Q994" s="201"/>
      <c r="R994" s="201"/>
      <c r="S994" s="201"/>
      <c r="T994" s="202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196" t="s">
        <v>255</v>
      </c>
      <c r="AU994" s="196" t="s">
        <v>87</v>
      </c>
      <c r="AV994" s="13" t="s">
        <v>87</v>
      </c>
      <c r="AW994" s="13" t="s">
        <v>33</v>
      </c>
      <c r="AX994" s="13" t="s">
        <v>77</v>
      </c>
      <c r="AY994" s="196" t="s">
        <v>245</v>
      </c>
    </row>
    <row r="995" s="13" customFormat="1">
      <c r="A995" s="13"/>
      <c r="B995" s="194"/>
      <c r="C995" s="13"/>
      <c r="D995" s="195" t="s">
        <v>255</v>
      </c>
      <c r="E995" s="196" t="s">
        <v>1</v>
      </c>
      <c r="F995" s="197" t="s">
        <v>187</v>
      </c>
      <c r="G995" s="13"/>
      <c r="H995" s="198">
        <v>103.81</v>
      </c>
      <c r="I995" s="199"/>
      <c r="J995" s="13"/>
      <c r="K995" s="13"/>
      <c r="L995" s="194"/>
      <c r="M995" s="200"/>
      <c r="N995" s="201"/>
      <c r="O995" s="201"/>
      <c r="P995" s="201"/>
      <c r="Q995" s="201"/>
      <c r="R995" s="201"/>
      <c r="S995" s="201"/>
      <c r="T995" s="202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196" t="s">
        <v>255</v>
      </c>
      <c r="AU995" s="196" t="s">
        <v>87</v>
      </c>
      <c r="AV995" s="13" t="s">
        <v>87</v>
      </c>
      <c r="AW995" s="13" t="s">
        <v>33</v>
      </c>
      <c r="AX995" s="13" t="s">
        <v>77</v>
      </c>
      <c r="AY995" s="196" t="s">
        <v>245</v>
      </c>
    </row>
    <row r="996" s="14" customFormat="1">
      <c r="A996" s="14"/>
      <c r="B996" s="203"/>
      <c r="C996" s="14"/>
      <c r="D996" s="195" t="s">
        <v>255</v>
      </c>
      <c r="E996" s="204" t="s">
        <v>1</v>
      </c>
      <c r="F996" s="205" t="s">
        <v>260</v>
      </c>
      <c r="G996" s="14"/>
      <c r="H996" s="206">
        <v>279</v>
      </c>
      <c r="I996" s="207"/>
      <c r="J996" s="14"/>
      <c r="K996" s="14"/>
      <c r="L996" s="203"/>
      <c r="M996" s="208"/>
      <c r="N996" s="209"/>
      <c r="O996" s="209"/>
      <c r="P996" s="209"/>
      <c r="Q996" s="209"/>
      <c r="R996" s="209"/>
      <c r="S996" s="209"/>
      <c r="T996" s="210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04" t="s">
        <v>255</v>
      </c>
      <c r="AU996" s="204" t="s">
        <v>87</v>
      </c>
      <c r="AV996" s="14" t="s">
        <v>246</v>
      </c>
      <c r="AW996" s="14" t="s">
        <v>33</v>
      </c>
      <c r="AX996" s="14" t="s">
        <v>8</v>
      </c>
      <c r="AY996" s="204" t="s">
        <v>245</v>
      </c>
    </row>
    <row r="997" s="2" customFormat="1" ht="14.4" customHeight="1">
      <c r="A997" s="37"/>
      <c r="B997" s="180"/>
      <c r="C997" s="219" t="s">
        <v>1428</v>
      </c>
      <c r="D997" s="219" t="s">
        <v>377</v>
      </c>
      <c r="E997" s="220" t="s">
        <v>1429</v>
      </c>
      <c r="F997" s="221" t="s">
        <v>1430</v>
      </c>
      <c r="G997" s="222" t="s">
        <v>263</v>
      </c>
      <c r="H997" s="223">
        <v>209.416</v>
      </c>
      <c r="I997" s="224"/>
      <c r="J997" s="225">
        <f>ROUND(I997*H997,0)</f>
        <v>0</v>
      </c>
      <c r="K997" s="221" t="s">
        <v>1</v>
      </c>
      <c r="L997" s="226"/>
      <c r="M997" s="227" t="s">
        <v>1</v>
      </c>
      <c r="N997" s="228" t="s">
        <v>43</v>
      </c>
      <c r="O997" s="76"/>
      <c r="P997" s="190">
        <f>O997*H997</f>
        <v>0</v>
      </c>
      <c r="Q997" s="190">
        <v>0.02</v>
      </c>
      <c r="R997" s="190">
        <f>Q997*H997</f>
        <v>4.18832</v>
      </c>
      <c r="S997" s="190">
        <v>0</v>
      </c>
      <c r="T997" s="191">
        <f>S997*H997</f>
        <v>0</v>
      </c>
      <c r="U997" s="37"/>
      <c r="V997" s="37"/>
      <c r="W997" s="37"/>
      <c r="X997" s="37"/>
      <c r="Y997" s="37"/>
      <c r="Z997" s="37"/>
      <c r="AA997" s="37"/>
      <c r="AB997" s="37"/>
      <c r="AC997" s="37"/>
      <c r="AD997" s="37"/>
      <c r="AE997" s="37"/>
      <c r="AR997" s="192" t="s">
        <v>468</v>
      </c>
      <c r="AT997" s="192" t="s">
        <v>377</v>
      </c>
      <c r="AU997" s="192" t="s">
        <v>87</v>
      </c>
      <c r="AY997" s="18" t="s">
        <v>245</v>
      </c>
      <c r="BE997" s="193">
        <f>IF(N997="základní",J997,0)</f>
        <v>0</v>
      </c>
      <c r="BF997" s="193">
        <f>IF(N997="snížená",J997,0)</f>
        <v>0</v>
      </c>
      <c r="BG997" s="193">
        <f>IF(N997="zákl. přenesená",J997,0)</f>
        <v>0</v>
      </c>
      <c r="BH997" s="193">
        <f>IF(N997="sníž. přenesená",J997,0)</f>
        <v>0</v>
      </c>
      <c r="BI997" s="193">
        <f>IF(N997="nulová",J997,0)</f>
        <v>0</v>
      </c>
      <c r="BJ997" s="18" t="s">
        <v>87</v>
      </c>
      <c r="BK997" s="193">
        <f>ROUND(I997*H997,0)</f>
        <v>0</v>
      </c>
      <c r="BL997" s="18" t="s">
        <v>355</v>
      </c>
      <c r="BM997" s="192" t="s">
        <v>1431</v>
      </c>
    </row>
    <row r="998" s="13" customFormat="1">
      <c r="A998" s="13"/>
      <c r="B998" s="194"/>
      <c r="C998" s="13"/>
      <c r="D998" s="195" t="s">
        <v>255</v>
      </c>
      <c r="E998" s="196" t="s">
        <v>1</v>
      </c>
      <c r="F998" s="197" t="s">
        <v>1432</v>
      </c>
      <c r="G998" s="13"/>
      <c r="H998" s="198">
        <v>119.53700000000001</v>
      </c>
      <c r="I998" s="199"/>
      <c r="J998" s="13"/>
      <c r="K998" s="13"/>
      <c r="L998" s="194"/>
      <c r="M998" s="200"/>
      <c r="N998" s="201"/>
      <c r="O998" s="201"/>
      <c r="P998" s="201"/>
      <c r="Q998" s="201"/>
      <c r="R998" s="201"/>
      <c r="S998" s="201"/>
      <c r="T998" s="202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196" t="s">
        <v>255</v>
      </c>
      <c r="AU998" s="196" t="s">
        <v>87</v>
      </c>
      <c r="AV998" s="13" t="s">
        <v>87</v>
      </c>
      <c r="AW998" s="13" t="s">
        <v>33</v>
      </c>
      <c r="AX998" s="13" t="s">
        <v>77</v>
      </c>
      <c r="AY998" s="196" t="s">
        <v>245</v>
      </c>
    </row>
    <row r="999" s="13" customFormat="1">
      <c r="A999" s="13"/>
      <c r="B999" s="194"/>
      <c r="C999" s="13"/>
      <c r="D999" s="195" t="s">
        <v>255</v>
      </c>
      <c r="E999" s="196" t="s">
        <v>1</v>
      </c>
      <c r="F999" s="197" t="s">
        <v>1433</v>
      </c>
      <c r="G999" s="13"/>
      <c r="H999" s="198">
        <v>73.171999999999997</v>
      </c>
      <c r="I999" s="199"/>
      <c r="J999" s="13"/>
      <c r="K999" s="13"/>
      <c r="L999" s="194"/>
      <c r="M999" s="200"/>
      <c r="N999" s="201"/>
      <c r="O999" s="201"/>
      <c r="P999" s="201"/>
      <c r="Q999" s="201"/>
      <c r="R999" s="201"/>
      <c r="S999" s="201"/>
      <c r="T999" s="202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196" t="s">
        <v>255</v>
      </c>
      <c r="AU999" s="196" t="s">
        <v>87</v>
      </c>
      <c r="AV999" s="13" t="s">
        <v>87</v>
      </c>
      <c r="AW999" s="13" t="s">
        <v>33</v>
      </c>
      <c r="AX999" s="13" t="s">
        <v>77</v>
      </c>
      <c r="AY999" s="196" t="s">
        <v>245</v>
      </c>
    </row>
    <row r="1000" s="13" customFormat="1">
      <c r="A1000" s="13"/>
      <c r="B1000" s="194"/>
      <c r="C1000" s="13"/>
      <c r="D1000" s="195" t="s">
        <v>255</v>
      </c>
      <c r="E1000" s="196" t="s">
        <v>1</v>
      </c>
      <c r="F1000" s="197" t="s">
        <v>1434</v>
      </c>
      <c r="G1000" s="13"/>
      <c r="H1000" s="198">
        <v>16.707000000000001</v>
      </c>
      <c r="I1000" s="199"/>
      <c r="J1000" s="13"/>
      <c r="K1000" s="13"/>
      <c r="L1000" s="194"/>
      <c r="M1000" s="200"/>
      <c r="N1000" s="201"/>
      <c r="O1000" s="201"/>
      <c r="P1000" s="201"/>
      <c r="Q1000" s="201"/>
      <c r="R1000" s="201"/>
      <c r="S1000" s="201"/>
      <c r="T1000" s="202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196" t="s">
        <v>255</v>
      </c>
      <c r="AU1000" s="196" t="s">
        <v>87</v>
      </c>
      <c r="AV1000" s="13" t="s">
        <v>87</v>
      </c>
      <c r="AW1000" s="13" t="s">
        <v>33</v>
      </c>
      <c r="AX1000" s="13" t="s">
        <v>77</v>
      </c>
      <c r="AY1000" s="196" t="s">
        <v>245</v>
      </c>
    </row>
    <row r="1001" s="14" customFormat="1">
      <c r="A1001" s="14"/>
      <c r="B1001" s="203"/>
      <c r="C1001" s="14"/>
      <c r="D1001" s="195" t="s">
        <v>255</v>
      </c>
      <c r="E1001" s="204" t="s">
        <v>1</v>
      </c>
      <c r="F1001" s="205" t="s">
        <v>260</v>
      </c>
      <c r="G1001" s="14"/>
      <c r="H1001" s="206">
        <v>209.416</v>
      </c>
      <c r="I1001" s="207"/>
      <c r="J1001" s="14"/>
      <c r="K1001" s="14"/>
      <c r="L1001" s="203"/>
      <c r="M1001" s="208"/>
      <c r="N1001" s="209"/>
      <c r="O1001" s="209"/>
      <c r="P1001" s="209"/>
      <c r="Q1001" s="209"/>
      <c r="R1001" s="209"/>
      <c r="S1001" s="209"/>
      <c r="T1001" s="210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04" t="s">
        <v>255</v>
      </c>
      <c r="AU1001" s="204" t="s">
        <v>87</v>
      </c>
      <c r="AV1001" s="14" t="s">
        <v>246</v>
      </c>
      <c r="AW1001" s="14" t="s">
        <v>33</v>
      </c>
      <c r="AX1001" s="14" t="s">
        <v>8</v>
      </c>
      <c r="AY1001" s="204" t="s">
        <v>245</v>
      </c>
    </row>
    <row r="1002" s="2" customFormat="1" ht="14.4" customHeight="1">
      <c r="A1002" s="37"/>
      <c r="B1002" s="180"/>
      <c r="C1002" s="219" t="s">
        <v>1435</v>
      </c>
      <c r="D1002" s="219" t="s">
        <v>377</v>
      </c>
      <c r="E1002" s="220" t="s">
        <v>1436</v>
      </c>
      <c r="F1002" s="221" t="s">
        <v>1437</v>
      </c>
      <c r="G1002" s="222" t="s">
        <v>263</v>
      </c>
      <c r="H1002" s="223">
        <v>138.369</v>
      </c>
      <c r="I1002" s="224"/>
      <c r="J1002" s="225">
        <f>ROUND(I1002*H1002,0)</f>
        <v>0</v>
      </c>
      <c r="K1002" s="221" t="s">
        <v>1</v>
      </c>
      <c r="L1002" s="226"/>
      <c r="M1002" s="227" t="s">
        <v>1</v>
      </c>
      <c r="N1002" s="228" t="s">
        <v>43</v>
      </c>
      <c r="O1002" s="76"/>
      <c r="P1002" s="190">
        <f>O1002*H1002</f>
        <v>0</v>
      </c>
      <c r="Q1002" s="190">
        <v>0.02</v>
      </c>
      <c r="R1002" s="190">
        <f>Q1002*H1002</f>
        <v>2.7673800000000002</v>
      </c>
      <c r="S1002" s="190">
        <v>0</v>
      </c>
      <c r="T1002" s="191">
        <f>S1002*H1002</f>
        <v>0</v>
      </c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R1002" s="192" t="s">
        <v>468</v>
      </c>
      <c r="AT1002" s="192" t="s">
        <v>377</v>
      </c>
      <c r="AU1002" s="192" t="s">
        <v>87</v>
      </c>
      <c r="AY1002" s="18" t="s">
        <v>245</v>
      </c>
      <c r="BE1002" s="193">
        <f>IF(N1002="základní",J1002,0)</f>
        <v>0</v>
      </c>
      <c r="BF1002" s="193">
        <f>IF(N1002="snížená",J1002,0)</f>
        <v>0</v>
      </c>
      <c r="BG1002" s="193">
        <f>IF(N1002="zákl. přenesená",J1002,0)</f>
        <v>0</v>
      </c>
      <c r="BH1002" s="193">
        <f>IF(N1002="sníž. přenesená",J1002,0)</f>
        <v>0</v>
      </c>
      <c r="BI1002" s="193">
        <f>IF(N1002="nulová",J1002,0)</f>
        <v>0</v>
      </c>
      <c r="BJ1002" s="18" t="s">
        <v>87</v>
      </c>
      <c r="BK1002" s="193">
        <f>ROUND(I1002*H1002,0)</f>
        <v>0</v>
      </c>
      <c r="BL1002" s="18" t="s">
        <v>355</v>
      </c>
      <c r="BM1002" s="192" t="s">
        <v>1438</v>
      </c>
    </row>
    <row r="1003" s="13" customFormat="1">
      <c r="A1003" s="13"/>
      <c r="B1003" s="194"/>
      <c r="C1003" s="13"/>
      <c r="D1003" s="195" t="s">
        <v>255</v>
      </c>
      <c r="E1003" s="196" t="s">
        <v>1</v>
      </c>
      <c r="F1003" s="197" t="s">
        <v>1439</v>
      </c>
      <c r="G1003" s="13"/>
      <c r="H1003" s="198">
        <v>114.191</v>
      </c>
      <c r="I1003" s="199"/>
      <c r="J1003" s="13"/>
      <c r="K1003" s="13"/>
      <c r="L1003" s="194"/>
      <c r="M1003" s="200"/>
      <c r="N1003" s="201"/>
      <c r="O1003" s="201"/>
      <c r="P1003" s="201"/>
      <c r="Q1003" s="201"/>
      <c r="R1003" s="201"/>
      <c r="S1003" s="201"/>
      <c r="T1003" s="202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196" t="s">
        <v>255</v>
      </c>
      <c r="AU1003" s="196" t="s">
        <v>87</v>
      </c>
      <c r="AV1003" s="13" t="s">
        <v>87</v>
      </c>
      <c r="AW1003" s="13" t="s">
        <v>33</v>
      </c>
      <c r="AX1003" s="13" t="s">
        <v>77</v>
      </c>
      <c r="AY1003" s="196" t="s">
        <v>245</v>
      </c>
    </row>
    <row r="1004" s="13" customFormat="1">
      <c r="A1004" s="13"/>
      <c r="B1004" s="194"/>
      <c r="C1004" s="13"/>
      <c r="D1004" s="195" t="s">
        <v>255</v>
      </c>
      <c r="E1004" s="196" t="s">
        <v>1</v>
      </c>
      <c r="F1004" s="197" t="s">
        <v>1440</v>
      </c>
      <c r="G1004" s="13"/>
      <c r="H1004" s="198">
        <v>24.178000000000001</v>
      </c>
      <c r="I1004" s="199"/>
      <c r="J1004" s="13"/>
      <c r="K1004" s="13"/>
      <c r="L1004" s="194"/>
      <c r="M1004" s="200"/>
      <c r="N1004" s="201"/>
      <c r="O1004" s="201"/>
      <c r="P1004" s="201"/>
      <c r="Q1004" s="201"/>
      <c r="R1004" s="201"/>
      <c r="S1004" s="201"/>
      <c r="T1004" s="202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196" t="s">
        <v>255</v>
      </c>
      <c r="AU1004" s="196" t="s">
        <v>87</v>
      </c>
      <c r="AV1004" s="13" t="s">
        <v>87</v>
      </c>
      <c r="AW1004" s="13" t="s">
        <v>33</v>
      </c>
      <c r="AX1004" s="13" t="s">
        <v>77</v>
      </c>
      <c r="AY1004" s="196" t="s">
        <v>245</v>
      </c>
    </row>
    <row r="1005" s="14" customFormat="1">
      <c r="A1005" s="14"/>
      <c r="B1005" s="203"/>
      <c r="C1005" s="14"/>
      <c r="D1005" s="195" t="s">
        <v>255</v>
      </c>
      <c r="E1005" s="204" t="s">
        <v>1</v>
      </c>
      <c r="F1005" s="205" t="s">
        <v>260</v>
      </c>
      <c r="G1005" s="14"/>
      <c r="H1005" s="206">
        <v>138.369</v>
      </c>
      <c r="I1005" s="207"/>
      <c r="J1005" s="14"/>
      <c r="K1005" s="14"/>
      <c r="L1005" s="203"/>
      <c r="M1005" s="208"/>
      <c r="N1005" s="209"/>
      <c r="O1005" s="209"/>
      <c r="P1005" s="209"/>
      <c r="Q1005" s="209"/>
      <c r="R1005" s="209"/>
      <c r="S1005" s="209"/>
      <c r="T1005" s="210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04" t="s">
        <v>255</v>
      </c>
      <c r="AU1005" s="204" t="s">
        <v>87</v>
      </c>
      <c r="AV1005" s="14" t="s">
        <v>246</v>
      </c>
      <c r="AW1005" s="14" t="s">
        <v>33</v>
      </c>
      <c r="AX1005" s="14" t="s">
        <v>8</v>
      </c>
      <c r="AY1005" s="204" t="s">
        <v>245</v>
      </c>
    </row>
    <row r="1006" s="2" customFormat="1" ht="14.4" customHeight="1">
      <c r="A1006" s="37"/>
      <c r="B1006" s="180"/>
      <c r="C1006" s="181" t="s">
        <v>1441</v>
      </c>
      <c r="D1006" s="181" t="s">
        <v>248</v>
      </c>
      <c r="E1006" s="182" t="s">
        <v>1442</v>
      </c>
      <c r="F1006" s="183" t="s">
        <v>1443</v>
      </c>
      <c r="G1006" s="184" t="s">
        <v>263</v>
      </c>
      <c r="H1006" s="185">
        <v>279</v>
      </c>
      <c r="I1006" s="186"/>
      <c r="J1006" s="187">
        <f>ROUND(I1006*H1006,0)</f>
        <v>0</v>
      </c>
      <c r="K1006" s="183" t="s">
        <v>252</v>
      </c>
      <c r="L1006" s="38"/>
      <c r="M1006" s="188" t="s">
        <v>1</v>
      </c>
      <c r="N1006" s="189" t="s">
        <v>43</v>
      </c>
      <c r="O1006" s="76"/>
      <c r="P1006" s="190">
        <f>O1006*H1006</f>
        <v>0</v>
      </c>
      <c r="Q1006" s="190">
        <v>0.00029999999999999997</v>
      </c>
      <c r="R1006" s="190">
        <f>Q1006*H1006</f>
        <v>0.083699999999999997</v>
      </c>
      <c r="S1006" s="190">
        <v>0</v>
      </c>
      <c r="T1006" s="191">
        <f>S1006*H1006</f>
        <v>0</v>
      </c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R1006" s="192" t="s">
        <v>355</v>
      </c>
      <c r="AT1006" s="192" t="s">
        <v>248</v>
      </c>
      <c r="AU1006" s="192" t="s">
        <v>87</v>
      </c>
      <c r="AY1006" s="18" t="s">
        <v>245</v>
      </c>
      <c r="BE1006" s="193">
        <f>IF(N1006="základní",J1006,0)</f>
        <v>0</v>
      </c>
      <c r="BF1006" s="193">
        <f>IF(N1006="snížená",J1006,0)</f>
        <v>0</v>
      </c>
      <c r="BG1006" s="193">
        <f>IF(N1006="zákl. přenesená",J1006,0)</f>
        <v>0</v>
      </c>
      <c r="BH1006" s="193">
        <f>IF(N1006="sníž. přenesená",J1006,0)</f>
        <v>0</v>
      </c>
      <c r="BI1006" s="193">
        <f>IF(N1006="nulová",J1006,0)</f>
        <v>0</v>
      </c>
      <c r="BJ1006" s="18" t="s">
        <v>87</v>
      </c>
      <c r="BK1006" s="193">
        <f>ROUND(I1006*H1006,0)</f>
        <v>0</v>
      </c>
      <c r="BL1006" s="18" t="s">
        <v>355</v>
      </c>
      <c r="BM1006" s="192" t="s">
        <v>1444</v>
      </c>
    </row>
    <row r="1007" s="13" customFormat="1">
      <c r="A1007" s="13"/>
      <c r="B1007" s="194"/>
      <c r="C1007" s="13"/>
      <c r="D1007" s="195" t="s">
        <v>255</v>
      </c>
      <c r="E1007" s="196" t="s">
        <v>1</v>
      </c>
      <c r="F1007" s="197" t="s">
        <v>127</v>
      </c>
      <c r="G1007" s="13"/>
      <c r="H1007" s="198">
        <v>108.67</v>
      </c>
      <c r="I1007" s="199"/>
      <c r="J1007" s="13"/>
      <c r="K1007" s="13"/>
      <c r="L1007" s="194"/>
      <c r="M1007" s="200"/>
      <c r="N1007" s="201"/>
      <c r="O1007" s="201"/>
      <c r="P1007" s="201"/>
      <c r="Q1007" s="201"/>
      <c r="R1007" s="201"/>
      <c r="S1007" s="201"/>
      <c r="T1007" s="202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196" t="s">
        <v>255</v>
      </c>
      <c r="AU1007" s="196" t="s">
        <v>87</v>
      </c>
      <c r="AV1007" s="13" t="s">
        <v>87</v>
      </c>
      <c r="AW1007" s="13" t="s">
        <v>33</v>
      </c>
      <c r="AX1007" s="13" t="s">
        <v>77</v>
      </c>
      <c r="AY1007" s="196" t="s">
        <v>245</v>
      </c>
    </row>
    <row r="1008" s="13" customFormat="1">
      <c r="A1008" s="13"/>
      <c r="B1008" s="194"/>
      <c r="C1008" s="13"/>
      <c r="D1008" s="195" t="s">
        <v>255</v>
      </c>
      <c r="E1008" s="196" t="s">
        <v>1</v>
      </c>
      <c r="F1008" s="197" t="s">
        <v>150</v>
      </c>
      <c r="G1008" s="13"/>
      <c r="H1008" s="198">
        <v>66.519999999999996</v>
      </c>
      <c r="I1008" s="199"/>
      <c r="J1008" s="13"/>
      <c r="K1008" s="13"/>
      <c r="L1008" s="194"/>
      <c r="M1008" s="200"/>
      <c r="N1008" s="201"/>
      <c r="O1008" s="201"/>
      <c r="P1008" s="201"/>
      <c r="Q1008" s="201"/>
      <c r="R1008" s="201"/>
      <c r="S1008" s="201"/>
      <c r="T1008" s="20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196" t="s">
        <v>255</v>
      </c>
      <c r="AU1008" s="196" t="s">
        <v>87</v>
      </c>
      <c r="AV1008" s="13" t="s">
        <v>87</v>
      </c>
      <c r="AW1008" s="13" t="s">
        <v>33</v>
      </c>
      <c r="AX1008" s="13" t="s">
        <v>77</v>
      </c>
      <c r="AY1008" s="196" t="s">
        <v>245</v>
      </c>
    </row>
    <row r="1009" s="13" customFormat="1">
      <c r="A1009" s="13"/>
      <c r="B1009" s="194"/>
      <c r="C1009" s="13"/>
      <c r="D1009" s="195" t="s">
        <v>255</v>
      </c>
      <c r="E1009" s="196" t="s">
        <v>1</v>
      </c>
      <c r="F1009" s="197" t="s">
        <v>187</v>
      </c>
      <c r="G1009" s="13"/>
      <c r="H1009" s="198">
        <v>103.81</v>
      </c>
      <c r="I1009" s="199"/>
      <c r="J1009" s="13"/>
      <c r="K1009" s="13"/>
      <c r="L1009" s="194"/>
      <c r="M1009" s="200"/>
      <c r="N1009" s="201"/>
      <c r="O1009" s="201"/>
      <c r="P1009" s="201"/>
      <c r="Q1009" s="201"/>
      <c r="R1009" s="201"/>
      <c r="S1009" s="201"/>
      <c r="T1009" s="202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196" t="s">
        <v>255</v>
      </c>
      <c r="AU1009" s="196" t="s">
        <v>87</v>
      </c>
      <c r="AV1009" s="13" t="s">
        <v>87</v>
      </c>
      <c r="AW1009" s="13" t="s">
        <v>33</v>
      </c>
      <c r="AX1009" s="13" t="s">
        <v>77</v>
      </c>
      <c r="AY1009" s="196" t="s">
        <v>245</v>
      </c>
    </row>
    <row r="1010" s="14" customFormat="1">
      <c r="A1010" s="14"/>
      <c r="B1010" s="203"/>
      <c r="C1010" s="14"/>
      <c r="D1010" s="195" t="s">
        <v>255</v>
      </c>
      <c r="E1010" s="204" t="s">
        <v>1</v>
      </c>
      <c r="F1010" s="205" t="s">
        <v>260</v>
      </c>
      <c r="G1010" s="14"/>
      <c r="H1010" s="206">
        <v>279</v>
      </c>
      <c r="I1010" s="207"/>
      <c r="J1010" s="14"/>
      <c r="K1010" s="14"/>
      <c r="L1010" s="203"/>
      <c r="M1010" s="208"/>
      <c r="N1010" s="209"/>
      <c r="O1010" s="209"/>
      <c r="P1010" s="209"/>
      <c r="Q1010" s="209"/>
      <c r="R1010" s="209"/>
      <c r="S1010" s="209"/>
      <c r="T1010" s="210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04" t="s">
        <v>255</v>
      </c>
      <c r="AU1010" s="204" t="s">
        <v>87</v>
      </c>
      <c r="AV1010" s="14" t="s">
        <v>246</v>
      </c>
      <c r="AW1010" s="14" t="s">
        <v>33</v>
      </c>
      <c r="AX1010" s="14" t="s">
        <v>8</v>
      </c>
      <c r="AY1010" s="204" t="s">
        <v>245</v>
      </c>
    </row>
    <row r="1011" s="2" customFormat="1" ht="14.4" customHeight="1">
      <c r="A1011" s="37"/>
      <c r="B1011" s="180"/>
      <c r="C1011" s="181" t="s">
        <v>1445</v>
      </c>
      <c r="D1011" s="181" t="s">
        <v>248</v>
      </c>
      <c r="E1011" s="182" t="s">
        <v>1446</v>
      </c>
      <c r="F1011" s="183" t="s">
        <v>1447</v>
      </c>
      <c r="G1011" s="184" t="s">
        <v>515</v>
      </c>
      <c r="H1011" s="185">
        <v>109.90000000000001</v>
      </c>
      <c r="I1011" s="186"/>
      <c r="J1011" s="187">
        <f>ROUND(I1011*H1011,0)</f>
        <v>0</v>
      </c>
      <c r="K1011" s="183" t="s">
        <v>252</v>
      </c>
      <c r="L1011" s="38"/>
      <c r="M1011" s="188" t="s">
        <v>1</v>
      </c>
      <c r="N1011" s="189" t="s">
        <v>43</v>
      </c>
      <c r="O1011" s="76"/>
      <c r="P1011" s="190">
        <f>O1011*H1011</f>
        <v>0</v>
      </c>
      <c r="Q1011" s="190">
        <v>3.0000000000000001E-05</v>
      </c>
      <c r="R1011" s="190">
        <f>Q1011*H1011</f>
        <v>0.0032970000000000005</v>
      </c>
      <c r="S1011" s="190">
        <v>0</v>
      </c>
      <c r="T1011" s="191">
        <f>S1011*H1011</f>
        <v>0</v>
      </c>
      <c r="U1011" s="37"/>
      <c r="V1011" s="37"/>
      <c r="W1011" s="37"/>
      <c r="X1011" s="37"/>
      <c r="Y1011" s="37"/>
      <c r="Z1011" s="37"/>
      <c r="AA1011" s="37"/>
      <c r="AB1011" s="37"/>
      <c r="AC1011" s="37"/>
      <c r="AD1011" s="37"/>
      <c r="AE1011" s="37"/>
      <c r="AR1011" s="192" t="s">
        <v>355</v>
      </c>
      <c r="AT1011" s="192" t="s">
        <v>248</v>
      </c>
      <c r="AU1011" s="192" t="s">
        <v>87</v>
      </c>
      <c r="AY1011" s="18" t="s">
        <v>245</v>
      </c>
      <c r="BE1011" s="193">
        <f>IF(N1011="základní",J1011,0)</f>
        <v>0</v>
      </c>
      <c r="BF1011" s="193">
        <f>IF(N1011="snížená",J1011,0)</f>
        <v>0</v>
      </c>
      <c r="BG1011" s="193">
        <f>IF(N1011="zákl. přenesená",J1011,0)</f>
        <v>0</v>
      </c>
      <c r="BH1011" s="193">
        <f>IF(N1011="sníž. přenesená",J1011,0)</f>
        <v>0</v>
      </c>
      <c r="BI1011" s="193">
        <f>IF(N1011="nulová",J1011,0)</f>
        <v>0</v>
      </c>
      <c r="BJ1011" s="18" t="s">
        <v>87</v>
      </c>
      <c r="BK1011" s="193">
        <f>ROUND(I1011*H1011,0)</f>
        <v>0</v>
      </c>
      <c r="BL1011" s="18" t="s">
        <v>355</v>
      </c>
      <c r="BM1011" s="192" t="s">
        <v>1448</v>
      </c>
    </row>
    <row r="1012" s="13" customFormat="1">
      <c r="A1012" s="13"/>
      <c r="B1012" s="194"/>
      <c r="C1012" s="13"/>
      <c r="D1012" s="195" t="s">
        <v>255</v>
      </c>
      <c r="E1012" s="196" t="s">
        <v>1</v>
      </c>
      <c r="F1012" s="197" t="s">
        <v>196</v>
      </c>
      <c r="G1012" s="13"/>
      <c r="H1012" s="198">
        <v>109.90000000000001</v>
      </c>
      <c r="I1012" s="199"/>
      <c r="J1012" s="13"/>
      <c r="K1012" s="13"/>
      <c r="L1012" s="194"/>
      <c r="M1012" s="200"/>
      <c r="N1012" s="201"/>
      <c r="O1012" s="201"/>
      <c r="P1012" s="201"/>
      <c r="Q1012" s="201"/>
      <c r="R1012" s="201"/>
      <c r="S1012" s="201"/>
      <c r="T1012" s="20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196" t="s">
        <v>255</v>
      </c>
      <c r="AU1012" s="196" t="s">
        <v>87</v>
      </c>
      <c r="AV1012" s="13" t="s">
        <v>87</v>
      </c>
      <c r="AW1012" s="13" t="s">
        <v>33</v>
      </c>
      <c r="AX1012" s="13" t="s">
        <v>8</v>
      </c>
      <c r="AY1012" s="196" t="s">
        <v>245</v>
      </c>
    </row>
    <row r="1013" s="2" customFormat="1" ht="24.15" customHeight="1">
      <c r="A1013" s="37"/>
      <c r="B1013" s="180"/>
      <c r="C1013" s="181" t="s">
        <v>1449</v>
      </c>
      <c r="D1013" s="181" t="s">
        <v>248</v>
      </c>
      <c r="E1013" s="182" t="s">
        <v>1450</v>
      </c>
      <c r="F1013" s="183" t="s">
        <v>1451</v>
      </c>
      <c r="G1013" s="184" t="s">
        <v>263</v>
      </c>
      <c r="H1013" s="185">
        <v>175.19</v>
      </c>
      <c r="I1013" s="186"/>
      <c r="J1013" s="187">
        <f>ROUND(I1013*H1013,0)</f>
        <v>0</v>
      </c>
      <c r="K1013" s="183" t="s">
        <v>264</v>
      </c>
      <c r="L1013" s="38"/>
      <c r="M1013" s="188" t="s">
        <v>1</v>
      </c>
      <c r="N1013" s="189" t="s">
        <v>43</v>
      </c>
      <c r="O1013" s="76"/>
      <c r="P1013" s="190">
        <f>O1013*H1013</f>
        <v>0</v>
      </c>
      <c r="Q1013" s="190">
        <v>0.0071500000000000001</v>
      </c>
      <c r="R1013" s="190">
        <f>Q1013*H1013</f>
        <v>1.2526085</v>
      </c>
      <c r="S1013" s="190">
        <v>0</v>
      </c>
      <c r="T1013" s="191">
        <f>S1013*H1013</f>
        <v>0</v>
      </c>
      <c r="U1013" s="37"/>
      <c r="V1013" s="37"/>
      <c r="W1013" s="37"/>
      <c r="X1013" s="37"/>
      <c r="Y1013" s="37"/>
      <c r="Z1013" s="37"/>
      <c r="AA1013" s="37"/>
      <c r="AB1013" s="37"/>
      <c r="AC1013" s="37"/>
      <c r="AD1013" s="37"/>
      <c r="AE1013" s="37"/>
      <c r="AR1013" s="192" t="s">
        <v>355</v>
      </c>
      <c r="AT1013" s="192" t="s">
        <v>248</v>
      </c>
      <c r="AU1013" s="192" t="s">
        <v>87</v>
      </c>
      <c r="AY1013" s="18" t="s">
        <v>245</v>
      </c>
      <c r="BE1013" s="193">
        <f>IF(N1013="základní",J1013,0)</f>
        <v>0</v>
      </c>
      <c r="BF1013" s="193">
        <f>IF(N1013="snížená",J1013,0)</f>
        <v>0</v>
      </c>
      <c r="BG1013" s="193">
        <f>IF(N1013="zákl. přenesená",J1013,0)</f>
        <v>0</v>
      </c>
      <c r="BH1013" s="193">
        <f>IF(N1013="sníž. přenesená",J1013,0)</f>
        <v>0</v>
      </c>
      <c r="BI1013" s="193">
        <f>IF(N1013="nulová",J1013,0)</f>
        <v>0</v>
      </c>
      <c r="BJ1013" s="18" t="s">
        <v>87</v>
      </c>
      <c r="BK1013" s="193">
        <f>ROUND(I1013*H1013,0)</f>
        <v>0</v>
      </c>
      <c r="BL1013" s="18" t="s">
        <v>355</v>
      </c>
      <c r="BM1013" s="192" t="s">
        <v>1452</v>
      </c>
    </row>
    <row r="1014" s="13" customFormat="1">
      <c r="A1014" s="13"/>
      <c r="B1014" s="194"/>
      <c r="C1014" s="13"/>
      <c r="D1014" s="195" t="s">
        <v>255</v>
      </c>
      <c r="E1014" s="196" t="s">
        <v>1</v>
      </c>
      <c r="F1014" s="197" t="s">
        <v>127</v>
      </c>
      <c r="G1014" s="13"/>
      <c r="H1014" s="198">
        <v>108.67</v>
      </c>
      <c r="I1014" s="199"/>
      <c r="J1014" s="13"/>
      <c r="K1014" s="13"/>
      <c r="L1014" s="194"/>
      <c r="M1014" s="200"/>
      <c r="N1014" s="201"/>
      <c r="O1014" s="201"/>
      <c r="P1014" s="201"/>
      <c r="Q1014" s="201"/>
      <c r="R1014" s="201"/>
      <c r="S1014" s="201"/>
      <c r="T1014" s="202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196" t="s">
        <v>255</v>
      </c>
      <c r="AU1014" s="196" t="s">
        <v>87</v>
      </c>
      <c r="AV1014" s="13" t="s">
        <v>87</v>
      </c>
      <c r="AW1014" s="13" t="s">
        <v>33</v>
      </c>
      <c r="AX1014" s="13" t="s">
        <v>77</v>
      </c>
      <c r="AY1014" s="196" t="s">
        <v>245</v>
      </c>
    </row>
    <row r="1015" s="13" customFormat="1">
      <c r="A1015" s="13"/>
      <c r="B1015" s="194"/>
      <c r="C1015" s="13"/>
      <c r="D1015" s="195" t="s">
        <v>255</v>
      </c>
      <c r="E1015" s="196" t="s">
        <v>1</v>
      </c>
      <c r="F1015" s="197" t="s">
        <v>150</v>
      </c>
      <c r="G1015" s="13"/>
      <c r="H1015" s="198">
        <v>66.519999999999996</v>
      </c>
      <c r="I1015" s="199"/>
      <c r="J1015" s="13"/>
      <c r="K1015" s="13"/>
      <c r="L1015" s="194"/>
      <c r="M1015" s="200"/>
      <c r="N1015" s="201"/>
      <c r="O1015" s="201"/>
      <c r="P1015" s="201"/>
      <c r="Q1015" s="201"/>
      <c r="R1015" s="201"/>
      <c r="S1015" s="201"/>
      <c r="T1015" s="20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196" t="s">
        <v>255</v>
      </c>
      <c r="AU1015" s="196" t="s">
        <v>87</v>
      </c>
      <c r="AV1015" s="13" t="s">
        <v>87</v>
      </c>
      <c r="AW1015" s="13" t="s">
        <v>33</v>
      </c>
      <c r="AX1015" s="13" t="s">
        <v>77</v>
      </c>
      <c r="AY1015" s="196" t="s">
        <v>245</v>
      </c>
    </row>
    <row r="1016" s="14" customFormat="1">
      <c r="A1016" s="14"/>
      <c r="B1016" s="203"/>
      <c r="C1016" s="14"/>
      <c r="D1016" s="195" t="s">
        <v>255</v>
      </c>
      <c r="E1016" s="204" t="s">
        <v>1</v>
      </c>
      <c r="F1016" s="205" t="s">
        <v>260</v>
      </c>
      <c r="G1016" s="14"/>
      <c r="H1016" s="206">
        <v>175.19</v>
      </c>
      <c r="I1016" s="207"/>
      <c r="J1016" s="14"/>
      <c r="K1016" s="14"/>
      <c r="L1016" s="203"/>
      <c r="M1016" s="208"/>
      <c r="N1016" s="209"/>
      <c r="O1016" s="209"/>
      <c r="P1016" s="209"/>
      <c r="Q1016" s="209"/>
      <c r="R1016" s="209"/>
      <c r="S1016" s="209"/>
      <c r="T1016" s="210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04" t="s">
        <v>255</v>
      </c>
      <c r="AU1016" s="204" t="s">
        <v>87</v>
      </c>
      <c r="AV1016" s="14" t="s">
        <v>246</v>
      </c>
      <c r="AW1016" s="14" t="s">
        <v>33</v>
      </c>
      <c r="AX1016" s="14" t="s">
        <v>8</v>
      </c>
      <c r="AY1016" s="204" t="s">
        <v>245</v>
      </c>
    </row>
    <row r="1017" s="2" customFormat="1" ht="24.15" customHeight="1">
      <c r="A1017" s="37"/>
      <c r="B1017" s="180"/>
      <c r="C1017" s="181" t="s">
        <v>1453</v>
      </c>
      <c r="D1017" s="181" t="s">
        <v>248</v>
      </c>
      <c r="E1017" s="182" t="s">
        <v>1454</v>
      </c>
      <c r="F1017" s="183" t="s">
        <v>1455</v>
      </c>
      <c r="G1017" s="184" t="s">
        <v>304</v>
      </c>
      <c r="H1017" s="185">
        <v>10.247999999999999</v>
      </c>
      <c r="I1017" s="186"/>
      <c r="J1017" s="187">
        <f>ROUND(I1017*H1017,0)</f>
        <v>0</v>
      </c>
      <c r="K1017" s="183" t="s">
        <v>252</v>
      </c>
      <c r="L1017" s="38"/>
      <c r="M1017" s="188" t="s">
        <v>1</v>
      </c>
      <c r="N1017" s="189" t="s">
        <v>43</v>
      </c>
      <c r="O1017" s="76"/>
      <c r="P1017" s="190">
        <f>O1017*H1017</f>
        <v>0</v>
      </c>
      <c r="Q1017" s="190">
        <v>0</v>
      </c>
      <c r="R1017" s="190">
        <f>Q1017*H1017</f>
        <v>0</v>
      </c>
      <c r="S1017" s="190">
        <v>0</v>
      </c>
      <c r="T1017" s="191">
        <f>S1017*H1017</f>
        <v>0</v>
      </c>
      <c r="U1017" s="37"/>
      <c r="V1017" s="37"/>
      <c r="W1017" s="37"/>
      <c r="X1017" s="37"/>
      <c r="Y1017" s="37"/>
      <c r="Z1017" s="37"/>
      <c r="AA1017" s="37"/>
      <c r="AB1017" s="37"/>
      <c r="AC1017" s="37"/>
      <c r="AD1017" s="37"/>
      <c r="AE1017" s="37"/>
      <c r="AR1017" s="192" t="s">
        <v>355</v>
      </c>
      <c r="AT1017" s="192" t="s">
        <v>248</v>
      </c>
      <c r="AU1017" s="192" t="s">
        <v>87</v>
      </c>
      <c r="AY1017" s="18" t="s">
        <v>245</v>
      </c>
      <c r="BE1017" s="193">
        <f>IF(N1017="základní",J1017,0)</f>
        <v>0</v>
      </c>
      <c r="BF1017" s="193">
        <f>IF(N1017="snížená",J1017,0)</f>
        <v>0</v>
      </c>
      <c r="BG1017" s="193">
        <f>IF(N1017="zákl. přenesená",J1017,0)</f>
        <v>0</v>
      </c>
      <c r="BH1017" s="193">
        <f>IF(N1017="sníž. přenesená",J1017,0)</f>
        <v>0</v>
      </c>
      <c r="BI1017" s="193">
        <f>IF(N1017="nulová",J1017,0)</f>
        <v>0</v>
      </c>
      <c r="BJ1017" s="18" t="s">
        <v>87</v>
      </c>
      <c r="BK1017" s="193">
        <f>ROUND(I1017*H1017,0)</f>
        <v>0</v>
      </c>
      <c r="BL1017" s="18" t="s">
        <v>355</v>
      </c>
      <c r="BM1017" s="192" t="s">
        <v>1456</v>
      </c>
    </row>
    <row r="1018" s="2" customFormat="1" ht="24.15" customHeight="1">
      <c r="A1018" s="37"/>
      <c r="B1018" s="180"/>
      <c r="C1018" s="181" t="s">
        <v>1457</v>
      </c>
      <c r="D1018" s="181" t="s">
        <v>248</v>
      </c>
      <c r="E1018" s="182" t="s">
        <v>1458</v>
      </c>
      <c r="F1018" s="183" t="s">
        <v>1459</v>
      </c>
      <c r="G1018" s="184" t="s">
        <v>304</v>
      </c>
      <c r="H1018" s="185">
        <v>10.247999999999999</v>
      </c>
      <c r="I1018" s="186"/>
      <c r="J1018" s="187">
        <f>ROUND(I1018*H1018,0)</f>
        <v>0</v>
      </c>
      <c r="K1018" s="183" t="s">
        <v>252</v>
      </c>
      <c r="L1018" s="38"/>
      <c r="M1018" s="188" t="s">
        <v>1</v>
      </c>
      <c r="N1018" s="189" t="s">
        <v>43</v>
      </c>
      <c r="O1018" s="76"/>
      <c r="P1018" s="190">
        <f>O1018*H1018</f>
        <v>0</v>
      </c>
      <c r="Q1018" s="190">
        <v>0</v>
      </c>
      <c r="R1018" s="190">
        <f>Q1018*H1018</f>
        <v>0</v>
      </c>
      <c r="S1018" s="190">
        <v>0</v>
      </c>
      <c r="T1018" s="191">
        <f>S1018*H1018</f>
        <v>0</v>
      </c>
      <c r="U1018" s="37"/>
      <c r="V1018" s="37"/>
      <c r="W1018" s="37"/>
      <c r="X1018" s="37"/>
      <c r="Y1018" s="37"/>
      <c r="Z1018" s="37"/>
      <c r="AA1018" s="37"/>
      <c r="AB1018" s="37"/>
      <c r="AC1018" s="37"/>
      <c r="AD1018" s="37"/>
      <c r="AE1018" s="37"/>
      <c r="AR1018" s="192" t="s">
        <v>355</v>
      </c>
      <c r="AT1018" s="192" t="s">
        <v>248</v>
      </c>
      <c r="AU1018" s="192" t="s">
        <v>87</v>
      </c>
      <c r="AY1018" s="18" t="s">
        <v>245</v>
      </c>
      <c r="BE1018" s="193">
        <f>IF(N1018="základní",J1018,0)</f>
        <v>0</v>
      </c>
      <c r="BF1018" s="193">
        <f>IF(N1018="snížená",J1018,0)</f>
        <v>0</v>
      </c>
      <c r="BG1018" s="193">
        <f>IF(N1018="zákl. přenesená",J1018,0)</f>
        <v>0</v>
      </c>
      <c r="BH1018" s="193">
        <f>IF(N1018="sníž. přenesená",J1018,0)</f>
        <v>0</v>
      </c>
      <c r="BI1018" s="193">
        <f>IF(N1018="nulová",J1018,0)</f>
        <v>0</v>
      </c>
      <c r="BJ1018" s="18" t="s">
        <v>87</v>
      </c>
      <c r="BK1018" s="193">
        <f>ROUND(I1018*H1018,0)</f>
        <v>0</v>
      </c>
      <c r="BL1018" s="18" t="s">
        <v>355</v>
      </c>
      <c r="BM1018" s="192" t="s">
        <v>1460</v>
      </c>
    </row>
    <row r="1019" s="12" customFormat="1" ht="22.8" customHeight="1">
      <c r="A1019" s="12"/>
      <c r="B1019" s="167"/>
      <c r="C1019" s="12"/>
      <c r="D1019" s="168" t="s">
        <v>76</v>
      </c>
      <c r="E1019" s="178" t="s">
        <v>1461</v>
      </c>
      <c r="F1019" s="178" t="s">
        <v>1462</v>
      </c>
      <c r="G1019" s="12"/>
      <c r="H1019" s="12"/>
      <c r="I1019" s="170"/>
      <c r="J1019" s="179">
        <f>BK1019</f>
        <v>0</v>
      </c>
      <c r="K1019" s="12"/>
      <c r="L1019" s="167"/>
      <c r="M1019" s="172"/>
      <c r="N1019" s="173"/>
      <c r="O1019" s="173"/>
      <c r="P1019" s="174">
        <f>SUM(P1020:P1060)</f>
        <v>0</v>
      </c>
      <c r="Q1019" s="173"/>
      <c r="R1019" s="174">
        <f>SUM(R1020:R1060)</f>
        <v>2.7163838561940006</v>
      </c>
      <c r="S1019" s="173"/>
      <c r="T1019" s="175">
        <f>SUM(T1020:T1060)</f>
        <v>0.72515000000000007</v>
      </c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R1019" s="168" t="s">
        <v>87</v>
      </c>
      <c r="AT1019" s="176" t="s">
        <v>76</v>
      </c>
      <c r="AU1019" s="176" t="s">
        <v>8</v>
      </c>
      <c r="AY1019" s="168" t="s">
        <v>245</v>
      </c>
      <c r="BK1019" s="177">
        <f>SUM(BK1020:BK1060)</f>
        <v>0</v>
      </c>
    </row>
    <row r="1020" s="2" customFormat="1" ht="14.4" customHeight="1">
      <c r="A1020" s="37"/>
      <c r="B1020" s="180"/>
      <c r="C1020" s="181" t="s">
        <v>1463</v>
      </c>
      <c r="D1020" s="181" t="s">
        <v>248</v>
      </c>
      <c r="E1020" s="182" t="s">
        <v>1464</v>
      </c>
      <c r="F1020" s="183" t="s">
        <v>1465</v>
      </c>
      <c r="G1020" s="184" t="s">
        <v>263</v>
      </c>
      <c r="H1020" s="185">
        <v>109.39</v>
      </c>
      <c r="I1020" s="186"/>
      <c r="J1020" s="187">
        <f>ROUND(I1020*H1020,0)</f>
        <v>0</v>
      </c>
      <c r="K1020" s="183" t="s">
        <v>252</v>
      </c>
      <c r="L1020" s="38"/>
      <c r="M1020" s="188" t="s">
        <v>1</v>
      </c>
      <c r="N1020" s="189" t="s">
        <v>43</v>
      </c>
      <c r="O1020" s="76"/>
      <c r="P1020" s="190">
        <f>O1020*H1020</f>
        <v>0</v>
      </c>
      <c r="Q1020" s="190">
        <v>5.7599999999999997E-07</v>
      </c>
      <c r="R1020" s="190">
        <f>Q1020*H1020</f>
        <v>6.3008639999999994E-05</v>
      </c>
      <c r="S1020" s="190">
        <v>0</v>
      </c>
      <c r="T1020" s="191">
        <f>S1020*H1020</f>
        <v>0</v>
      </c>
      <c r="U1020" s="37"/>
      <c r="V1020" s="37"/>
      <c r="W1020" s="37"/>
      <c r="X1020" s="37"/>
      <c r="Y1020" s="37"/>
      <c r="Z1020" s="37"/>
      <c r="AA1020" s="37"/>
      <c r="AB1020" s="37"/>
      <c r="AC1020" s="37"/>
      <c r="AD1020" s="37"/>
      <c r="AE1020" s="37"/>
      <c r="AR1020" s="192" t="s">
        <v>355</v>
      </c>
      <c r="AT1020" s="192" t="s">
        <v>248</v>
      </c>
      <c r="AU1020" s="192" t="s">
        <v>87</v>
      </c>
      <c r="AY1020" s="18" t="s">
        <v>245</v>
      </c>
      <c r="BE1020" s="193">
        <f>IF(N1020="základní",J1020,0)</f>
        <v>0</v>
      </c>
      <c r="BF1020" s="193">
        <f>IF(N1020="snížená",J1020,0)</f>
        <v>0</v>
      </c>
      <c r="BG1020" s="193">
        <f>IF(N1020="zákl. přenesená",J1020,0)</f>
        <v>0</v>
      </c>
      <c r="BH1020" s="193">
        <f>IF(N1020="sníž. přenesená",J1020,0)</f>
        <v>0</v>
      </c>
      <c r="BI1020" s="193">
        <f>IF(N1020="nulová",J1020,0)</f>
        <v>0</v>
      </c>
      <c r="BJ1020" s="18" t="s">
        <v>87</v>
      </c>
      <c r="BK1020" s="193">
        <f>ROUND(I1020*H1020,0)</f>
        <v>0</v>
      </c>
      <c r="BL1020" s="18" t="s">
        <v>355</v>
      </c>
      <c r="BM1020" s="192" t="s">
        <v>1466</v>
      </c>
    </row>
    <row r="1021" s="13" customFormat="1">
      <c r="A1021" s="13"/>
      <c r="B1021" s="194"/>
      <c r="C1021" s="13"/>
      <c r="D1021" s="195" t="s">
        <v>255</v>
      </c>
      <c r="E1021" s="196" t="s">
        <v>1</v>
      </c>
      <c r="F1021" s="197" t="s">
        <v>1467</v>
      </c>
      <c r="G1021" s="13"/>
      <c r="H1021" s="198">
        <v>34.039999999999999</v>
      </c>
      <c r="I1021" s="199"/>
      <c r="J1021" s="13"/>
      <c r="K1021" s="13"/>
      <c r="L1021" s="194"/>
      <c r="M1021" s="200"/>
      <c r="N1021" s="201"/>
      <c r="O1021" s="201"/>
      <c r="P1021" s="201"/>
      <c r="Q1021" s="201"/>
      <c r="R1021" s="201"/>
      <c r="S1021" s="201"/>
      <c r="T1021" s="202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196" t="s">
        <v>255</v>
      </c>
      <c r="AU1021" s="196" t="s">
        <v>87</v>
      </c>
      <c r="AV1021" s="13" t="s">
        <v>87</v>
      </c>
      <c r="AW1021" s="13" t="s">
        <v>33</v>
      </c>
      <c r="AX1021" s="13" t="s">
        <v>77</v>
      </c>
      <c r="AY1021" s="196" t="s">
        <v>245</v>
      </c>
    </row>
    <row r="1022" s="13" customFormat="1">
      <c r="A1022" s="13"/>
      <c r="B1022" s="194"/>
      <c r="C1022" s="13"/>
      <c r="D1022" s="195" t="s">
        <v>255</v>
      </c>
      <c r="E1022" s="196" t="s">
        <v>1</v>
      </c>
      <c r="F1022" s="197" t="s">
        <v>1468</v>
      </c>
      <c r="G1022" s="13"/>
      <c r="H1022" s="198">
        <v>17.940000000000001</v>
      </c>
      <c r="I1022" s="199"/>
      <c r="J1022" s="13"/>
      <c r="K1022" s="13"/>
      <c r="L1022" s="194"/>
      <c r="M1022" s="200"/>
      <c r="N1022" s="201"/>
      <c r="O1022" s="201"/>
      <c r="P1022" s="201"/>
      <c r="Q1022" s="201"/>
      <c r="R1022" s="201"/>
      <c r="S1022" s="201"/>
      <c r="T1022" s="202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196" t="s">
        <v>255</v>
      </c>
      <c r="AU1022" s="196" t="s">
        <v>87</v>
      </c>
      <c r="AV1022" s="13" t="s">
        <v>87</v>
      </c>
      <c r="AW1022" s="13" t="s">
        <v>33</v>
      </c>
      <c r="AX1022" s="13" t="s">
        <v>77</v>
      </c>
      <c r="AY1022" s="196" t="s">
        <v>245</v>
      </c>
    </row>
    <row r="1023" s="13" customFormat="1">
      <c r="A1023" s="13"/>
      <c r="B1023" s="194"/>
      <c r="C1023" s="13"/>
      <c r="D1023" s="195" t="s">
        <v>255</v>
      </c>
      <c r="E1023" s="196" t="s">
        <v>1</v>
      </c>
      <c r="F1023" s="197" t="s">
        <v>1469</v>
      </c>
      <c r="G1023" s="13"/>
      <c r="H1023" s="198">
        <v>17.98</v>
      </c>
      <c r="I1023" s="199"/>
      <c r="J1023" s="13"/>
      <c r="K1023" s="13"/>
      <c r="L1023" s="194"/>
      <c r="M1023" s="200"/>
      <c r="N1023" s="201"/>
      <c r="O1023" s="201"/>
      <c r="P1023" s="201"/>
      <c r="Q1023" s="201"/>
      <c r="R1023" s="201"/>
      <c r="S1023" s="201"/>
      <c r="T1023" s="202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196" t="s">
        <v>255</v>
      </c>
      <c r="AU1023" s="196" t="s">
        <v>87</v>
      </c>
      <c r="AV1023" s="13" t="s">
        <v>87</v>
      </c>
      <c r="AW1023" s="13" t="s">
        <v>33</v>
      </c>
      <c r="AX1023" s="13" t="s">
        <v>77</v>
      </c>
      <c r="AY1023" s="196" t="s">
        <v>245</v>
      </c>
    </row>
    <row r="1024" s="13" customFormat="1">
      <c r="A1024" s="13"/>
      <c r="B1024" s="194"/>
      <c r="C1024" s="13"/>
      <c r="D1024" s="195" t="s">
        <v>255</v>
      </c>
      <c r="E1024" s="196" t="s">
        <v>1</v>
      </c>
      <c r="F1024" s="197" t="s">
        <v>1470</v>
      </c>
      <c r="G1024" s="13"/>
      <c r="H1024" s="198">
        <v>39.43</v>
      </c>
      <c r="I1024" s="199"/>
      <c r="J1024" s="13"/>
      <c r="K1024" s="13"/>
      <c r="L1024" s="194"/>
      <c r="M1024" s="200"/>
      <c r="N1024" s="201"/>
      <c r="O1024" s="201"/>
      <c r="P1024" s="201"/>
      <c r="Q1024" s="201"/>
      <c r="R1024" s="201"/>
      <c r="S1024" s="201"/>
      <c r="T1024" s="202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196" t="s">
        <v>255</v>
      </c>
      <c r="AU1024" s="196" t="s">
        <v>87</v>
      </c>
      <c r="AV1024" s="13" t="s">
        <v>87</v>
      </c>
      <c r="AW1024" s="13" t="s">
        <v>33</v>
      </c>
      <c r="AX1024" s="13" t="s">
        <v>77</v>
      </c>
      <c r="AY1024" s="196" t="s">
        <v>245</v>
      </c>
    </row>
    <row r="1025" s="14" customFormat="1">
      <c r="A1025" s="14"/>
      <c r="B1025" s="203"/>
      <c r="C1025" s="14"/>
      <c r="D1025" s="195" t="s">
        <v>255</v>
      </c>
      <c r="E1025" s="204" t="s">
        <v>181</v>
      </c>
      <c r="F1025" s="205" t="s">
        <v>260</v>
      </c>
      <c r="G1025" s="14"/>
      <c r="H1025" s="206">
        <v>109.39</v>
      </c>
      <c r="I1025" s="207"/>
      <c r="J1025" s="14"/>
      <c r="K1025" s="14"/>
      <c r="L1025" s="203"/>
      <c r="M1025" s="208"/>
      <c r="N1025" s="209"/>
      <c r="O1025" s="209"/>
      <c r="P1025" s="209"/>
      <c r="Q1025" s="209"/>
      <c r="R1025" s="209"/>
      <c r="S1025" s="209"/>
      <c r="T1025" s="210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04" t="s">
        <v>255</v>
      </c>
      <c r="AU1025" s="204" t="s">
        <v>87</v>
      </c>
      <c r="AV1025" s="14" t="s">
        <v>246</v>
      </c>
      <c r="AW1025" s="14" t="s">
        <v>33</v>
      </c>
      <c r="AX1025" s="14" t="s">
        <v>8</v>
      </c>
      <c r="AY1025" s="204" t="s">
        <v>245</v>
      </c>
    </row>
    <row r="1026" s="2" customFormat="1" ht="24.15" customHeight="1">
      <c r="A1026" s="37"/>
      <c r="B1026" s="180"/>
      <c r="C1026" s="181" t="s">
        <v>1471</v>
      </c>
      <c r="D1026" s="181" t="s">
        <v>248</v>
      </c>
      <c r="E1026" s="182" t="s">
        <v>1472</v>
      </c>
      <c r="F1026" s="183" t="s">
        <v>1473</v>
      </c>
      <c r="G1026" s="184" t="s">
        <v>263</v>
      </c>
      <c r="H1026" s="185">
        <v>180.66999999999999</v>
      </c>
      <c r="I1026" s="186"/>
      <c r="J1026" s="187">
        <f>ROUND(I1026*H1026,0)</f>
        <v>0</v>
      </c>
      <c r="K1026" s="183" t="s">
        <v>252</v>
      </c>
      <c r="L1026" s="38"/>
      <c r="M1026" s="188" t="s">
        <v>1</v>
      </c>
      <c r="N1026" s="189" t="s">
        <v>43</v>
      </c>
      <c r="O1026" s="76"/>
      <c r="P1026" s="190">
        <f>O1026*H1026</f>
        <v>0</v>
      </c>
      <c r="Q1026" s="190">
        <v>7.6799999999999999E-07</v>
      </c>
      <c r="R1026" s="190">
        <f>Q1026*H1026</f>
        <v>0.00013875455999999998</v>
      </c>
      <c r="S1026" s="190">
        <v>0</v>
      </c>
      <c r="T1026" s="191">
        <f>S1026*H1026</f>
        <v>0</v>
      </c>
      <c r="U1026" s="37"/>
      <c r="V1026" s="37"/>
      <c r="W1026" s="37"/>
      <c r="X1026" s="37"/>
      <c r="Y1026" s="37"/>
      <c r="Z1026" s="37"/>
      <c r="AA1026" s="37"/>
      <c r="AB1026" s="37"/>
      <c r="AC1026" s="37"/>
      <c r="AD1026" s="37"/>
      <c r="AE1026" s="37"/>
      <c r="AR1026" s="192" t="s">
        <v>355</v>
      </c>
      <c r="AT1026" s="192" t="s">
        <v>248</v>
      </c>
      <c r="AU1026" s="192" t="s">
        <v>87</v>
      </c>
      <c r="AY1026" s="18" t="s">
        <v>245</v>
      </c>
      <c r="BE1026" s="193">
        <f>IF(N1026="základní",J1026,0)</f>
        <v>0</v>
      </c>
      <c r="BF1026" s="193">
        <f>IF(N1026="snížená",J1026,0)</f>
        <v>0</v>
      </c>
      <c r="BG1026" s="193">
        <f>IF(N1026="zákl. přenesená",J1026,0)</f>
        <v>0</v>
      </c>
      <c r="BH1026" s="193">
        <f>IF(N1026="sníž. přenesená",J1026,0)</f>
        <v>0</v>
      </c>
      <c r="BI1026" s="193">
        <f>IF(N1026="nulová",J1026,0)</f>
        <v>0</v>
      </c>
      <c r="BJ1026" s="18" t="s">
        <v>87</v>
      </c>
      <c r="BK1026" s="193">
        <f>ROUND(I1026*H1026,0)</f>
        <v>0</v>
      </c>
      <c r="BL1026" s="18" t="s">
        <v>355</v>
      </c>
      <c r="BM1026" s="192" t="s">
        <v>1474</v>
      </c>
    </row>
    <row r="1027" s="13" customFormat="1">
      <c r="A1027" s="13"/>
      <c r="B1027" s="194"/>
      <c r="C1027" s="13"/>
      <c r="D1027" s="195" t="s">
        <v>255</v>
      </c>
      <c r="E1027" s="196" t="s">
        <v>1</v>
      </c>
      <c r="F1027" s="197" t="s">
        <v>1475</v>
      </c>
      <c r="G1027" s="13"/>
      <c r="H1027" s="198">
        <v>180.66999999999999</v>
      </c>
      <c r="I1027" s="199"/>
      <c r="J1027" s="13"/>
      <c r="K1027" s="13"/>
      <c r="L1027" s="194"/>
      <c r="M1027" s="200"/>
      <c r="N1027" s="201"/>
      <c r="O1027" s="201"/>
      <c r="P1027" s="201"/>
      <c r="Q1027" s="201"/>
      <c r="R1027" s="201"/>
      <c r="S1027" s="201"/>
      <c r="T1027" s="202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196" t="s">
        <v>255</v>
      </c>
      <c r="AU1027" s="196" t="s">
        <v>87</v>
      </c>
      <c r="AV1027" s="13" t="s">
        <v>87</v>
      </c>
      <c r="AW1027" s="13" t="s">
        <v>33</v>
      </c>
      <c r="AX1027" s="13" t="s">
        <v>77</v>
      </c>
      <c r="AY1027" s="196" t="s">
        <v>245</v>
      </c>
    </row>
    <row r="1028" s="14" customFormat="1">
      <c r="A1028" s="14"/>
      <c r="B1028" s="203"/>
      <c r="C1028" s="14"/>
      <c r="D1028" s="195" t="s">
        <v>255</v>
      </c>
      <c r="E1028" s="204" t="s">
        <v>1</v>
      </c>
      <c r="F1028" s="205" t="s">
        <v>260</v>
      </c>
      <c r="G1028" s="14"/>
      <c r="H1028" s="206">
        <v>180.66999999999999</v>
      </c>
      <c r="I1028" s="207"/>
      <c r="J1028" s="14"/>
      <c r="K1028" s="14"/>
      <c r="L1028" s="203"/>
      <c r="M1028" s="208"/>
      <c r="N1028" s="209"/>
      <c r="O1028" s="209"/>
      <c r="P1028" s="209"/>
      <c r="Q1028" s="209"/>
      <c r="R1028" s="209"/>
      <c r="S1028" s="209"/>
      <c r="T1028" s="210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04" t="s">
        <v>255</v>
      </c>
      <c r="AU1028" s="204" t="s">
        <v>87</v>
      </c>
      <c r="AV1028" s="14" t="s">
        <v>246</v>
      </c>
      <c r="AW1028" s="14" t="s">
        <v>33</v>
      </c>
      <c r="AX1028" s="14" t="s">
        <v>8</v>
      </c>
      <c r="AY1028" s="204" t="s">
        <v>245</v>
      </c>
    </row>
    <row r="1029" s="2" customFormat="1" ht="14.4" customHeight="1">
      <c r="A1029" s="37"/>
      <c r="B1029" s="180"/>
      <c r="C1029" s="181" t="s">
        <v>1476</v>
      </c>
      <c r="D1029" s="181" t="s">
        <v>248</v>
      </c>
      <c r="E1029" s="182" t="s">
        <v>1477</v>
      </c>
      <c r="F1029" s="183" t="s">
        <v>1478</v>
      </c>
      <c r="G1029" s="184" t="s">
        <v>263</v>
      </c>
      <c r="H1029" s="185">
        <v>290.06</v>
      </c>
      <c r="I1029" s="186"/>
      <c r="J1029" s="187">
        <f>ROUND(I1029*H1029,0)</f>
        <v>0</v>
      </c>
      <c r="K1029" s="183" t="s">
        <v>252</v>
      </c>
      <c r="L1029" s="38"/>
      <c r="M1029" s="188" t="s">
        <v>1</v>
      </c>
      <c r="N1029" s="189" t="s">
        <v>43</v>
      </c>
      <c r="O1029" s="76"/>
      <c r="P1029" s="190">
        <f>O1029*H1029</f>
        <v>0</v>
      </c>
      <c r="Q1029" s="190">
        <v>0</v>
      </c>
      <c r="R1029" s="190">
        <f>Q1029*H1029</f>
        <v>0</v>
      </c>
      <c r="S1029" s="190">
        <v>0</v>
      </c>
      <c r="T1029" s="191">
        <f>S1029*H1029</f>
        <v>0</v>
      </c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R1029" s="192" t="s">
        <v>355</v>
      </c>
      <c r="AT1029" s="192" t="s">
        <v>248</v>
      </c>
      <c r="AU1029" s="192" t="s">
        <v>87</v>
      </c>
      <c r="AY1029" s="18" t="s">
        <v>245</v>
      </c>
      <c r="BE1029" s="193">
        <f>IF(N1029="základní",J1029,0)</f>
        <v>0</v>
      </c>
      <c r="BF1029" s="193">
        <f>IF(N1029="snížená",J1029,0)</f>
        <v>0</v>
      </c>
      <c r="BG1029" s="193">
        <f>IF(N1029="zákl. přenesená",J1029,0)</f>
        <v>0</v>
      </c>
      <c r="BH1029" s="193">
        <f>IF(N1029="sníž. přenesená",J1029,0)</f>
        <v>0</v>
      </c>
      <c r="BI1029" s="193">
        <f>IF(N1029="nulová",J1029,0)</f>
        <v>0</v>
      </c>
      <c r="BJ1029" s="18" t="s">
        <v>87</v>
      </c>
      <c r="BK1029" s="193">
        <f>ROUND(I1029*H1029,0)</f>
        <v>0</v>
      </c>
      <c r="BL1029" s="18" t="s">
        <v>355</v>
      </c>
      <c r="BM1029" s="192" t="s">
        <v>1479</v>
      </c>
    </row>
    <row r="1030" s="13" customFormat="1">
      <c r="A1030" s="13"/>
      <c r="B1030" s="194"/>
      <c r="C1030" s="13"/>
      <c r="D1030" s="195" t="s">
        <v>255</v>
      </c>
      <c r="E1030" s="196" t="s">
        <v>1</v>
      </c>
      <c r="F1030" s="197" t="s">
        <v>103</v>
      </c>
      <c r="G1030" s="13"/>
      <c r="H1030" s="198">
        <v>290.06</v>
      </c>
      <c r="I1030" s="199"/>
      <c r="J1030" s="13"/>
      <c r="K1030" s="13"/>
      <c r="L1030" s="194"/>
      <c r="M1030" s="200"/>
      <c r="N1030" s="201"/>
      <c r="O1030" s="201"/>
      <c r="P1030" s="201"/>
      <c r="Q1030" s="201"/>
      <c r="R1030" s="201"/>
      <c r="S1030" s="201"/>
      <c r="T1030" s="202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196" t="s">
        <v>255</v>
      </c>
      <c r="AU1030" s="196" t="s">
        <v>87</v>
      </c>
      <c r="AV1030" s="13" t="s">
        <v>87</v>
      </c>
      <c r="AW1030" s="13" t="s">
        <v>33</v>
      </c>
      <c r="AX1030" s="13" t="s">
        <v>77</v>
      </c>
      <c r="AY1030" s="196" t="s">
        <v>245</v>
      </c>
    </row>
    <row r="1031" s="14" customFormat="1">
      <c r="A1031" s="14"/>
      <c r="B1031" s="203"/>
      <c r="C1031" s="14"/>
      <c r="D1031" s="195" t="s">
        <v>255</v>
      </c>
      <c r="E1031" s="204" t="s">
        <v>1</v>
      </c>
      <c r="F1031" s="205" t="s">
        <v>260</v>
      </c>
      <c r="G1031" s="14"/>
      <c r="H1031" s="206">
        <v>290.06</v>
      </c>
      <c r="I1031" s="207"/>
      <c r="J1031" s="14"/>
      <c r="K1031" s="14"/>
      <c r="L1031" s="203"/>
      <c r="M1031" s="208"/>
      <c r="N1031" s="209"/>
      <c r="O1031" s="209"/>
      <c r="P1031" s="209"/>
      <c r="Q1031" s="209"/>
      <c r="R1031" s="209"/>
      <c r="S1031" s="209"/>
      <c r="T1031" s="210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04" t="s">
        <v>255</v>
      </c>
      <c r="AU1031" s="204" t="s">
        <v>87</v>
      </c>
      <c r="AV1031" s="14" t="s">
        <v>246</v>
      </c>
      <c r="AW1031" s="14" t="s">
        <v>33</v>
      </c>
      <c r="AX1031" s="14" t="s">
        <v>8</v>
      </c>
      <c r="AY1031" s="204" t="s">
        <v>245</v>
      </c>
    </row>
    <row r="1032" s="2" customFormat="1" ht="24.15" customHeight="1">
      <c r="A1032" s="37"/>
      <c r="B1032" s="180"/>
      <c r="C1032" s="181" t="s">
        <v>1480</v>
      </c>
      <c r="D1032" s="181" t="s">
        <v>248</v>
      </c>
      <c r="E1032" s="182" t="s">
        <v>1481</v>
      </c>
      <c r="F1032" s="183" t="s">
        <v>1482</v>
      </c>
      <c r="G1032" s="184" t="s">
        <v>263</v>
      </c>
      <c r="H1032" s="185">
        <v>290.06</v>
      </c>
      <c r="I1032" s="186"/>
      <c r="J1032" s="187">
        <f>ROUND(I1032*H1032,0)</f>
        <v>0</v>
      </c>
      <c r="K1032" s="183" t="s">
        <v>252</v>
      </c>
      <c r="L1032" s="38"/>
      <c r="M1032" s="188" t="s">
        <v>1</v>
      </c>
      <c r="N1032" s="189" t="s">
        <v>43</v>
      </c>
      <c r="O1032" s="76"/>
      <c r="P1032" s="190">
        <f>O1032*H1032</f>
        <v>0</v>
      </c>
      <c r="Q1032" s="190">
        <v>3.3000000000000003E-05</v>
      </c>
      <c r="R1032" s="190">
        <f>Q1032*H1032</f>
        <v>0.0095719800000000008</v>
      </c>
      <c r="S1032" s="190">
        <v>0</v>
      </c>
      <c r="T1032" s="191">
        <f>S1032*H1032</f>
        <v>0</v>
      </c>
      <c r="U1032" s="37"/>
      <c r="V1032" s="37"/>
      <c r="W1032" s="37"/>
      <c r="X1032" s="37"/>
      <c r="Y1032" s="37"/>
      <c r="Z1032" s="37"/>
      <c r="AA1032" s="37"/>
      <c r="AB1032" s="37"/>
      <c r="AC1032" s="37"/>
      <c r="AD1032" s="37"/>
      <c r="AE1032" s="37"/>
      <c r="AR1032" s="192" t="s">
        <v>355</v>
      </c>
      <c r="AT1032" s="192" t="s">
        <v>248</v>
      </c>
      <c r="AU1032" s="192" t="s">
        <v>87</v>
      </c>
      <c r="AY1032" s="18" t="s">
        <v>245</v>
      </c>
      <c r="BE1032" s="193">
        <f>IF(N1032="základní",J1032,0)</f>
        <v>0</v>
      </c>
      <c r="BF1032" s="193">
        <f>IF(N1032="snížená",J1032,0)</f>
        <v>0</v>
      </c>
      <c r="BG1032" s="193">
        <f>IF(N1032="zákl. přenesená",J1032,0)</f>
        <v>0</v>
      </c>
      <c r="BH1032" s="193">
        <f>IF(N1032="sníž. přenesená",J1032,0)</f>
        <v>0</v>
      </c>
      <c r="BI1032" s="193">
        <f>IF(N1032="nulová",J1032,0)</f>
        <v>0</v>
      </c>
      <c r="BJ1032" s="18" t="s">
        <v>87</v>
      </c>
      <c r="BK1032" s="193">
        <f>ROUND(I1032*H1032,0)</f>
        <v>0</v>
      </c>
      <c r="BL1032" s="18" t="s">
        <v>355</v>
      </c>
      <c r="BM1032" s="192" t="s">
        <v>1483</v>
      </c>
    </row>
    <row r="1033" s="13" customFormat="1">
      <c r="A1033" s="13"/>
      <c r="B1033" s="194"/>
      <c r="C1033" s="13"/>
      <c r="D1033" s="195" t="s">
        <v>255</v>
      </c>
      <c r="E1033" s="196" t="s">
        <v>1</v>
      </c>
      <c r="F1033" s="197" t="s">
        <v>103</v>
      </c>
      <c r="G1033" s="13"/>
      <c r="H1033" s="198">
        <v>290.06</v>
      </c>
      <c r="I1033" s="199"/>
      <c r="J1033" s="13"/>
      <c r="K1033" s="13"/>
      <c r="L1033" s="194"/>
      <c r="M1033" s="200"/>
      <c r="N1033" s="201"/>
      <c r="O1033" s="201"/>
      <c r="P1033" s="201"/>
      <c r="Q1033" s="201"/>
      <c r="R1033" s="201"/>
      <c r="S1033" s="201"/>
      <c r="T1033" s="202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196" t="s">
        <v>255</v>
      </c>
      <c r="AU1033" s="196" t="s">
        <v>87</v>
      </c>
      <c r="AV1033" s="13" t="s">
        <v>87</v>
      </c>
      <c r="AW1033" s="13" t="s">
        <v>33</v>
      </c>
      <c r="AX1033" s="13" t="s">
        <v>77</v>
      </c>
      <c r="AY1033" s="196" t="s">
        <v>245</v>
      </c>
    </row>
    <row r="1034" s="14" customFormat="1">
      <c r="A1034" s="14"/>
      <c r="B1034" s="203"/>
      <c r="C1034" s="14"/>
      <c r="D1034" s="195" t="s">
        <v>255</v>
      </c>
      <c r="E1034" s="204" t="s">
        <v>1</v>
      </c>
      <c r="F1034" s="205" t="s">
        <v>260</v>
      </c>
      <c r="G1034" s="14"/>
      <c r="H1034" s="206">
        <v>290.06</v>
      </c>
      <c r="I1034" s="207"/>
      <c r="J1034" s="14"/>
      <c r="K1034" s="14"/>
      <c r="L1034" s="203"/>
      <c r="M1034" s="208"/>
      <c r="N1034" s="209"/>
      <c r="O1034" s="209"/>
      <c r="P1034" s="209"/>
      <c r="Q1034" s="209"/>
      <c r="R1034" s="209"/>
      <c r="S1034" s="209"/>
      <c r="T1034" s="210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04" t="s">
        <v>255</v>
      </c>
      <c r="AU1034" s="204" t="s">
        <v>87</v>
      </c>
      <c r="AV1034" s="14" t="s">
        <v>246</v>
      </c>
      <c r="AW1034" s="14" t="s">
        <v>33</v>
      </c>
      <c r="AX1034" s="14" t="s">
        <v>8</v>
      </c>
      <c r="AY1034" s="204" t="s">
        <v>245</v>
      </c>
    </row>
    <row r="1035" s="2" customFormat="1" ht="24.15" customHeight="1">
      <c r="A1035" s="37"/>
      <c r="B1035" s="180"/>
      <c r="C1035" s="181" t="s">
        <v>1484</v>
      </c>
      <c r="D1035" s="181" t="s">
        <v>248</v>
      </c>
      <c r="E1035" s="182" t="s">
        <v>1485</v>
      </c>
      <c r="F1035" s="183" t="s">
        <v>1486</v>
      </c>
      <c r="G1035" s="184" t="s">
        <v>263</v>
      </c>
      <c r="H1035" s="185">
        <v>290.06</v>
      </c>
      <c r="I1035" s="186"/>
      <c r="J1035" s="187">
        <f>ROUND(I1035*H1035,0)</f>
        <v>0</v>
      </c>
      <c r="K1035" s="183" t="s">
        <v>252</v>
      </c>
      <c r="L1035" s="38"/>
      <c r="M1035" s="188" t="s">
        <v>1</v>
      </c>
      <c r="N1035" s="189" t="s">
        <v>43</v>
      </c>
      <c r="O1035" s="76"/>
      <c r="P1035" s="190">
        <f>O1035*H1035</f>
        <v>0</v>
      </c>
      <c r="Q1035" s="190">
        <v>0.0045450000000000004</v>
      </c>
      <c r="R1035" s="190">
        <f>Q1035*H1035</f>
        <v>1.3183227000000002</v>
      </c>
      <c r="S1035" s="190">
        <v>0</v>
      </c>
      <c r="T1035" s="191">
        <f>S1035*H1035</f>
        <v>0</v>
      </c>
      <c r="U1035" s="37"/>
      <c r="V1035" s="37"/>
      <c r="W1035" s="37"/>
      <c r="X1035" s="37"/>
      <c r="Y1035" s="37"/>
      <c r="Z1035" s="37"/>
      <c r="AA1035" s="37"/>
      <c r="AB1035" s="37"/>
      <c r="AC1035" s="37"/>
      <c r="AD1035" s="37"/>
      <c r="AE1035" s="37"/>
      <c r="AR1035" s="192" t="s">
        <v>355</v>
      </c>
      <c r="AT1035" s="192" t="s">
        <v>248</v>
      </c>
      <c r="AU1035" s="192" t="s">
        <v>87</v>
      </c>
      <c r="AY1035" s="18" t="s">
        <v>245</v>
      </c>
      <c r="BE1035" s="193">
        <f>IF(N1035="základní",J1035,0)</f>
        <v>0</v>
      </c>
      <c r="BF1035" s="193">
        <f>IF(N1035="snížená",J1035,0)</f>
        <v>0</v>
      </c>
      <c r="BG1035" s="193">
        <f>IF(N1035="zákl. přenesená",J1035,0)</f>
        <v>0</v>
      </c>
      <c r="BH1035" s="193">
        <f>IF(N1035="sníž. přenesená",J1035,0)</f>
        <v>0</v>
      </c>
      <c r="BI1035" s="193">
        <f>IF(N1035="nulová",J1035,0)</f>
        <v>0</v>
      </c>
      <c r="BJ1035" s="18" t="s">
        <v>87</v>
      </c>
      <c r="BK1035" s="193">
        <f>ROUND(I1035*H1035,0)</f>
        <v>0</v>
      </c>
      <c r="BL1035" s="18" t="s">
        <v>355</v>
      </c>
      <c r="BM1035" s="192" t="s">
        <v>1487</v>
      </c>
    </row>
    <row r="1036" s="13" customFormat="1">
      <c r="A1036" s="13"/>
      <c r="B1036" s="194"/>
      <c r="C1036" s="13"/>
      <c r="D1036" s="195" t="s">
        <v>255</v>
      </c>
      <c r="E1036" s="196" t="s">
        <v>1</v>
      </c>
      <c r="F1036" s="197" t="s">
        <v>103</v>
      </c>
      <c r="G1036" s="13"/>
      <c r="H1036" s="198">
        <v>290.06</v>
      </c>
      <c r="I1036" s="199"/>
      <c r="J1036" s="13"/>
      <c r="K1036" s="13"/>
      <c r="L1036" s="194"/>
      <c r="M1036" s="200"/>
      <c r="N1036" s="201"/>
      <c r="O1036" s="201"/>
      <c r="P1036" s="201"/>
      <c r="Q1036" s="201"/>
      <c r="R1036" s="201"/>
      <c r="S1036" s="201"/>
      <c r="T1036" s="202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196" t="s">
        <v>255</v>
      </c>
      <c r="AU1036" s="196" t="s">
        <v>87</v>
      </c>
      <c r="AV1036" s="13" t="s">
        <v>87</v>
      </c>
      <c r="AW1036" s="13" t="s">
        <v>33</v>
      </c>
      <c r="AX1036" s="13" t="s">
        <v>77</v>
      </c>
      <c r="AY1036" s="196" t="s">
        <v>245</v>
      </c>
    </row>
    <row r="1037" s="14" customFormat="1">
      <c r="A1037" s="14"/>
      <c r="B1037" s="203"/>
      <c r="C1037" s="14"/>
      <c r="D1037" s="195" t="s">
        <v>255</v>
      </c>
      <c r="E1037" s="204" t="s">
        <v>1</v>
      </c>
      <c r="F1037" s="205" t="s">
        <v>260</v>
      </c>
      <c r="G1037" s="14"/>
      <c r="H1037" s="206">
        <v>290.06</v>
      </c>
      <c r="I1037" s="207"/>
      <c r="J1037" s="14"/>
      <c r="K1037" s="14"/>
      <c r="L1037" s="203"/>
      <c r="M1037" s="208"/>
      <c r="N1037" s="209"/>
      <c r="O1037" s="209"/>
      <c r="P1037" s="209"/>
      <c r="Q1037" s="209"/>
      <c r="R1037" s="209"/>
      <c r="S1037" s="209"/>
      <c r="T1037" s="210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04" t="s">
        <v>255</v>
      </c>
      <c r="AU1037" s="204" t="s">
        <v>87</v>
      </c>
      <c r="AV1037" s="14" t="s">
        <v>246</v>
      </c>
      <c r="AW1037" s="14" t="s">
        <v>33</v>
      </c>
      <c r="AX1037" s="14" t="s">
        <v>8</v>
      </c>
      <c r="AY1037" s="204" t="s">
        <v>245</v>
      </c>
    </row>
    <row r="1038" s="2" customFormat="1" ht="24.15" customHeight="1">
      <c r="A1038" s="37"/>
      <c r="B1038" s="180"/>
      <c r="C1038" s="181" t="s">
        <v>1488</v>
      </c>
      <c r="D1038" s="181" t="s">
        <v>248</v>
      </c>
      <c r="E1038" s="182" t="s">
        <v>1489</v>
      </c>
      <c r="F1038" s="183" t="s">
        <v>1490</v>
      </c>
      <c r="G1038" s="184" t="s">
        <v>263</v>
      </c>
      <c r="H1038" s="185">
        <v>290.06</v>
      </c>
      <c r="I1038" s="186"/>
      <c r="J1038" s="187">
        <f>ROUND(I1038*H1038,0)</f>
        <v>0</v>
      </c>
      <c r="K1038" s="183" t="s">
        <v>252</v>
      </c>
      <c r="L1038" s="38"/>
      <c r="M1038" s="188" t="s">
        <v>1</v>
      </c>
      <c r="N1038" s="189" t="s">
        <v>43</v>
      </c>
      <c r="O1038" s="76"/>
      <c r="P1038" s="190">
        <f>O1038*H1038</f>
        <v>0</v>
      </c>
      <c r="Q1038" s="190">
        <v>0</v>
      </c>
      <c r="R1038" s="190">
        <f>Q1038*H1038</f>
        <v>0</v>
      </c>
      <c r="S1038" s="190">
        <v>0.0025000000000000001</v>
      </c>
      <c r="T1038" s="191">
        <f>S1038*H1038</f>
        <v>0.72515000000000007</v>
      </c>
      <c r="U1038" s="37"/>
      <c r="V1038" s="37"/>
      <c r="W1038" s="37"/>
      <c r="X1038" s="37"/>
      <c r="Y1038" s="37"/>
      <c r="Z1038" s="37"/>
      <c r="AA1038" s="37"/>
      <c r="AB1038" s="37"/>
      <c r="AC1038" s="37"/>
      <c r="AD1038" s="37"/>
      <c r="AE1038" s="37"/>
      <c r="AR1038" s="192" t="s">
        <v>355</v>
      </c>
      <c r="AT1038" s="192" t="s">
        <v>248</v>
      </c>
      <c r="AU1038" s="192" t="s">
        <v>87</v>
      </c>
      <c r="AY1038" s="18" t="s">
        <v>245</v>
      </c>
      <c r="BE1038" s="193">
        <f>IF(N1038="základní",J1038,0)</f>
        <v>0</v>
      </c>
      <c r="BF1038" s="193">
        <f>IF(N1038="snížená",J1038,0)</f>
        <v>0</v>
      </c>
      <c r="BG1038" s="193">
        <f>IF(N1038="zákl. přenesená",J1038,0)</f>
        <v>0</v>
      </c>
      <c r="BH1038" s="193">
        <f>IF(N1038="sníž. přenesená",J1038,0)</f>
        <v>0</v>
      </c>
      <c r="BI1038" s="193">
        <f>IF(N1038="nulová",J1038,0)</f>
        <v>0</v>
      </c>
      <c r="BJ1038" s="18" t="s">
        <v>87</v>
      </c>
      <c r="BK1038" s="193">
        <f>ROUND(I1038*H1038,0)</f>
        <v>0</v>
      </c>
      <c r="BL1038" s="18" t="s">
        <v>355</v>
      </c>
      <c r="BM1038" s="192" t="s">
        <v>1491</v>
      </c>
    </row>
    <row r="1039" s="13" customFormat="1">
      <c r="A1039" s="13"/>
      <c r="B1039" s="194"/>
      <c r="C1039" s="13"/>
      <c r="D1039" s="195" t="s">
        <v>255</v>
      </c>
      <c r="E1039" s="196" t="s">
        <v>1</v>
      </c>
      <c r="F1039" s="197" t="s">
        <v>103</v>
      </c>
      <c r="G1039" s="13"/>
      <c r="H1039" s="198">
        <v>290.06</v>
      </c>
      <c r="I1039" s="199"/>
      <c r="J1039" s="13"/>
      <c r="K1039" s="13"/>
      <c r="L1039" s="194"/>
      <c r="M1039" s="200"/>
      <c r="N1039" s="201"/>
      <c r="O1039" s="201"/>
      <c r="P1039" s="201"/>
      <c r="Q1039" s="201"/>
      <c r="R1039" s="201"/>
      <c r="S1039" s="201"/>
      <c r="T1039" s="202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196" t="s">
        <v>255</v>
      </c>
      <c r="AU1039" s="196" t="s">
        <v>87</v>
      </c>
      <c r="AV1039" s="13" t="s">
        <v>87</v>
      </c>
      <c r="AW1039" s="13" t="s">
        <v>33</v>
      </c>
      <c r="AX1039" s="13" t="s">
        <v>77</v>
      </c>
      <c r="AY1039" s="196" t="s">
        <v>245</v>
      </c>
    </row>
    <row r="1040" s="14" customFormat="1">
      <c r="A1040" s="14"/>
      <c r="B1040" s="203"/>
      <c r="C1040" s="14"/>
      <c r="D1040" s="195" t="s">
        <v>255</v>
      </c>
      <c r="E1040" s="204" t="s">
        <v>1</v>
      </c>
      <c r="F1040" s="205" t="s">
        <v>260</v>
      </c>
      <c r="G1040" s="14"/>
      <c r="H1040" s="206">
        <v>290.06</v>
      </c>
      <c r="I1040" s="207"/>
      <c r="J1040" s="14"/>
      <c r="K1040" s="14"/>
      <c r="L1040" s="203"/>
      <c r="M1040" s="208"/>
      <c r="N1040" s="209"/>
      <c r="O1040" s="209"/>
      <c r="P1040" s="209"/>
      <c r="Q1040" s="209"/>
      <c r="R1040" s="209"/>
      <c r="S1040" s="209"/>
      <c r="T1040" s="210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04" t="s">
        <v>255</v>
      </c>
      <c r="AU1040" s="204" t="s">
        <v>87</v>
      </c>
      <c r="AV1040" s="14" t="s">
        <v>246</v>
      </c>
      <c r="AW1040" s="14" t="s">
        <v>33</v>
      </c>
      <c r="AX1040" s="14" t="s">
        <v>8</v>
      </c>
      <c r="AY1040" s="204" t="s">
        <v>245</v>
      </c>
    </row>
    <row r="1041" s="2" customFormat="1" ht="14.4" customHeight="1">
      <c r="A1041" s="37"/>
      <c r="B1041" s="180"/>
      <c r="C1041" s="181" t="s">
        <v>1492</v>
      </c>
      <c r="D1041" s="181" t="s">
        <v>248</v>
      </c>
      <c r="E1041" s="182" t="s">
        <v>1493</v>
      </c>
      <c r="F1041" s="183" t="s">
        <v>1494</v>
      </c>
      <c r="G1041" s="184" t="s">
        <v>263</v>
      </c>
      <c r="H1041" s="185">
        <v>290.06</v>
      </c>
      <c r="I1041" s="186"/>
      <c r="J1041" s="187">
        <f>ROUND(I1041*H1041,0)</f>
        <v>0</v>
      </c>
      <c r="K1041" s="183" t="s">
        <v>252</v>
      </c>
      <c r="L1041" s="38"/>
      <c r="M1041" s="188" t="s">
        <v>1</v>
      </c>
      <c r="N1041" s="189" t="s">
        <v>43</v>
      </c>
      <c r="O1041" s="76"/>
      <c r="P1041" s="190">
        <f>O1041*H1041</f>
        <v>0</v>
      </c>
      <c r="Q1041" s="190">
        <v>0.00029999999999999997</v>
      </c>
      <c r="R1041" s="190">
        <f>Q1041*H1041</f>
        <v>0.087017999999999998</v>
      </c>
      <c r="S1041" s="190">
        <v>0</v>
      </c>
      <c r="T1041" s="191">
        <f>S1041*H1041</f>
        <v>0</v>
      </c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R1041" s="192" t="s">
        <v>355</v>
      </c>
      <c r="AT1041" s="192" t="s">
        <v>248</v>
      </c>
      <c r="AU1041" s="192" t="s">
        <v>87</v>
      </c>
      <c r="AY1041" s="18" t="s">
        <v>245</v>
      </c>
      <c r="BE1041" s="193">
        <f>IF(N1041="základní",J1041,0)</f>
        <v>0</v>
      </c>
      <c r="BF1041" s="193">
        <f>IF(N1041="snížená",J1041,0)</f>
        <v>0</v>
      </c>
      <c r="BG1041" s="193">
        <f>IF(N1041="zákl. přenesená",J1041,0)</f>
        <v>0</v>
      </c>
      <c r="BH1041" s="193">
        <f>IF(N1041="sníž. přenesená",J1041,0)</f>
        <v>0</v>
      </c>
      <c r="BI1041" s="193">
        <f>IF(N1041="nulová",J1041,0)</f>
        <v>0</v>
      </c>
      <c r="BJ1041" s="18" t="s">
        <v>87</v>
      </c>
      <c r="BK1041" s="193">
        <f>ROUND(I1041*H1041,0)</f>
        <v>0</v>
      </c>
      <c r="BL1041" s="18" t="s">
        <v>355</v>
      </c>
      <c r="BM1041" s="192" t="s">
        <v>1495</v>
      </c>
    </row>
    <row r="1042" s="13" customFormat="1">
      <c r="A1042" s="13"/>
      <c r="B1042" s="194"/>
      <c r="C1042" s="13"/>
      <c r="D1042" s="195" t="s">
        <v>255</v>
      </c>
      <c r="E1042" s="196" t="s">
        <v>1</v>
      </c>
      <c r="F1042" s="197" t="s">
        <v>103</v>
      </c>
      <c r="G1042" s="13"/>
      <c r="H1042" s="198">
        <v>290.06</v>
      </c>
      <c r="I1042" s="199"/>
      <c r="J1042" s="13"/>
      <c r="K1042" s="13"/>
      <c r="L1042" s="194"/>
      <c r="M1042" s="200"/>
      <c r="N1042" s="201"/>
      <c r="O1042" s="201"/>
      <c r="P1042" s="201"/>
      <c r="Q1042" s="201"/>
      <c r="R1042" s="201"/>
      <c r="S1042" s="201"/>
      <c r="T1042" s="202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196" t="s">
        <v>255</v>
      </c>
      <c r="AU1042" s="196" t="s">
        <v>87</v>
      </c>
      <c r="AV1042" s="13" t="s">
        <v>87</v>
      </c>
      <c r="AW1042" s="13" t="s">
        <v>33</v>
      </c>
      <c r="AX1042" s="13" t="s">
        <v>77</v>
      </c>
      <c r="AY1042" s="196" t="s">
        <v>245</v>
      </c>
    </row>
    <row r="1043" s="14" customFormat="1">
      <c r="A1043" s="14"/>
      <c r="B1043" s="203"/>
      <c r="C1043" s="14"/>
      <c r="D1043" s="195" t="s">
        <v>255</v>
      </c>
      <c r="E1043" s="204" t="s">
        <v>1</v>
      </c>
      <c r="F1043" s="205" t="s">
        <v>260</v>
      </c>
      <c r="G1043" s="14"/>
      <c r="H1043" s="206">
        <v>290.06</v>
      </c>
      <c r="I1043" s="207"/>
      <c r="J1043" s="14"/>
      <c r="K1043" s="14"/>
      <c r="L1043" s="203"/>
      <c r="M1043" s="208"/>
      <c r="N1043" s="209"/>
      <c r="O1043" s="209"/>
      <c r="P1043" s="209"/>
      <c r="Q1043" s="209"/>
      <c r="R1043" s="209"/>
      <c r="S1043" s="209"/>
      <c r="T1043" s="210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04" t="s">
        <v>255</v>
      </c>
      <c r="AU1043" s="204" t="s">
        <v>87</v>
      </c>
      <c r="AV1043" s="14" t="s">
        <v>246</v>
      </c>
      <c r="AW1043" s="14" t="s">
        <v>33</v>
      </c>
      <c r="AX1043" s="14" t="s">
        <v>8</v>
      </c>
      <c r="AY1043" s="204" t="s">
        <v>245</v>
      </c>
    </row>
    <row r="1044" s="2" customFormat="1" ht="37.8" customHeight="1">
      <c r="A1044" s="37"/>
      <c r="B1044" s="180"/>
      <c r="C1044" s="219" t="s">
        <v>1496</v>
      </c>
      <c r="D1044" s="219" t="s">
        <v>377</v>
      </c>
      <c r="E1044" s="220" t="s">
        <v>1497</v>
      </c>
      <c r="F1044" s="221" t="s">
        <v>1498</v>
      </c>
      <c r="G1044" s="222" t="s">
        <v>263</v>
      </c>
      <c r="H1044" s="223">
        <v>319.06599999999997</v>
      </c>
      <c r="I1044" s="224"/>
      <c r="J1044" s="225">
        <f>ROUND(I1044*H1044,0)</f>
        <v>0</v>
      </c>
      <c r="K1044" s="221" t="s">
        <v>264</v>
      </c>
      <c r="L1044" s="226"/>
      <c r="M1044" s="227" t="s">
        <v>1</v>
      </c>
      <c r="N1044" s="228" t="s">
        <v>43</v>
      </c>
      <c r="O1044" s="76"/>
      <c r="P1044" s="190">
        <f>O1044*H1044</f>
        <v>0</v>
      </c>
      <c r="Q1044" s="190">
        <v>0.0036800000000000001</v>
      </c>
      <c r="R1044" s="190">
        <f>Q1044*H1044</f>
        <v>1.1741628799999999</v>
      </c>
      <c r="S1044" s="190">
        <v>0</v>
      </c>
      <c r="T1044" s="191">
        <f>S1044*H1044</f>
        <v>0</v>
      </c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R1044" s="192" t="s">
        <v>468</v>
      </c>
      <c r="AT1044" s="192" t="s">
        <v>377</v>
      </c>
      <c r="AU1044" s="192" t="s">
        <v>87</v>
      </c>
      <c r="AY1044" s="18" t="s">
        <v>245</v>
      </c>
      <c r="BE1044" s="193">
        <f>IF(N1044="základní",J1044,0)</f>
        <v>0</v>
      </c>
      <c r="BF1044" s="193">
        <f>IF(N1044="snížená",J1044,0)</f>
        <v>0</v>
      </c>
      <c r="BG1044" s="193">
        <f>IF(N1044="zákl. přenesená",J1044,0)</f>
        <v>0</v>
      </c>
      <c r="BH1044" s="193">
        <f>IF(N1044="sníž. přenesená",J1044,0)</f>
        <v>0</v>
      </c>
      <c r="BI1044" s="193">
        <f>IF(N1044="nulová",J1044,0)</f>
        <v>0</v>
      </c>
      <c r="BJ1044" s="18" t="s">
        <v>87</v>
      </c>
      <c r="BK1044" s="193">
        <f>ROUND(I1044*H1044,0)</f>
        <v>0</v>
      </c>
      <c r="BL1044" s="18" t="s">
        <v>355</v>
      </c>
      <c r="BM1044" s="192" t="s">
        <v>1499</v>
      </c>
    </row>
    <row r="1045" s="13" customFormat="1">
      <c r="A1045" s="13"/>
      <c r="B1045" s="194"/>
      <c r="C1045" s="13"/>
      <c r="D1045" s="195" t="s">
        <v>255</v>
      </c>
      <c r="E1045" s="196" t="s">
        <v>1</v>
      </c>
      <c r="F1045" s="197" t="s">
        <v>1500</v>
      </c>
      <c r="G1045" s="13"/>
      <c r="H1045" s="198">
        <v>319.06599999999997</v>
      </c>
      <c r="I1045" s="199"/>
      <c r="J1045" s="13"/>
      <c r="K1045" s="13"/>
      <c r="L1045" s="194"/>
      <c r="M1045" s="200"/>
      <c r="N1045" s="201"/>
      <c r="O1045" s="201"/>
      <c r="P1045" s="201"/>
      <c r="Q1045" s="201"/>
      <c r="R1045" s="201"/>
      <c r="S1045" s="201"/>
      <c r="T1045" s="202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196" t="s">
        <v>255</v>
      </c>
      <c r="AU1045" s="196" t="s">
        <v>87</v>
      </c>
      <c r="AV1045" s="13" t="s">
        <v>87</v>
      </c>
      <c r="AW1045" s="13" t="s">
        <v>33</v>
      </c>
      <c r="AX1045" s="13" t="s">
        <v>77</v>
      </c>
      <c r="AY1045" s="196" t="s">
        <v>245</v>
      </c>
    </row>
    <row r="1046" s="14" customFormat="1">
      <c r="A1046" s="14"/>
      <c r="B1046" s="203"/>
      <c r="C1046" s="14"/>
      <c r="D1046" s="195" t="s">
        <v>255</v>
      </c>
      <c r="E1046" s="204" t="s">
        <v>1</v>
      </c>
      <c r="F1046" s="205" t="s">
        <v>260</v>
      </c>
      <c r="G1046" s="14"/>
      <c r="H1046" s="206">
        <v>319.06599999999997</v>
      </c>
      <c r="I1046" s="207"/>
      <c r="J1046" s="14"/>
      <c r="K1046" s="14"/>
      <c r="L1046" s="203"/>
      <c r="M1046" s="208"/>
      <c r="N1046" s="209"/>
      <c r="O1046" s="209"/>
      <c r="P1046" s="209"/>
      <c r="Q1046" s="209"/>
      <c r="R1046" s="209"/>
      <c r="S1046" s="209"/>
      <c r="T1046" s="210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04" t="s">
        <v>255</v>
      </c>
      <c r="AU1046" s="204" t="s">
        <v>87</v>
      </c>
      <c r="AV1046" s="14" t="s">
        <v>246</v>
      </c>
      <c r="AW1046" s="14" t="s">
        <v>33</v>
      </c>
      <c r="AX1046" s="14" t="s">
        <v>8</v>
      </c>
      <c r="AY1046" s="204" t="s">
        <v>245</v>
      </c>
    </row>
    <row r="1047" s="2" customFormat="1" ht="14.4" customHeight="1">
      <c r="A1047" s="37"/>
      <c r="B1047" s="180"/>
      <c r="C1047" s="181" t="s">
        <v>1501</v>
      </c>
      <c r="D1047" s="181" t="s">
        <v>248</v>
      </c>
      <c r="E1047" s="182" t="s">
        <v>1502</v>
      </c>
      <c r="F1047" s="183" t="s">
        <v>1503</v>
      </c>
      <c r="G1047" s="184" t="s">
        <v>515</v>
      </c>
      <c r="H1047" s="185">
        <v>290.06</v>
      </c>
      <c r="I1047" s="186"/>
      <c r="J1047" s="187">
        <f>ROUND(I1047*H1047,0)</f>
        <v>0</v>
      </c>
      <c r="K1047" s="183" t="s">
        <v>252</v>
      </c>
      <c r="L1047" s="38"/>
      <c r="M1047" s="188" t="s">
        <v>1</v>
      </c>
      <c r="N1047" s="189" t="s">
        <v>43</v>
      </c>
      <c r="O1047" s="76"/>
      <c r="P1047" s="190">
        <f>O1047*H1047</f>
        <v>0</v>
      </c>
      <c r="Q1047" s="190">
        <v>1.26999E-05</v>
      </c>
      <c r="R1047" s="190">
        <f>Q1047*H1047</f>
        <v>0.0036837329940000003</v>
      </c>
      <c r="S1047" s="190">
        <v>0</v>
      </c>
      <c r="T1047" s="191">
        <f>S1047*H1047</f>
        <v>0</v>
      </c>
      <c r="U1047" s="37"/>
      <c r="V1047" s="37"/>
      <c r="W1047" s="37"/>
      <c r="X1047" s="37"/>
      <c r="Y1047" s="37"/>
      <c r="Z1047" s="37"/>
      <c r="AA1047" s="37"/>
      <c r="AB1047" s="37"/>
      <c r="AC1047" s="37"/>
      <c r="AD1047" s="37"/>
      <c r="AE1047" s="37"/>
      <c r="AR1047" s="192" t="s">
        <v>355</v>
      </c>
      <c r="AT1047" s="192" t="s">
        <v>248</v>
      </c>
      <c r="AU1047" s="192" t="s">
        <v>87</v>
      </c>
      <c r="AY1047" s="18" t="s">
        <v>245</v>
      </c>
      <c r="BE1047" s="193">
        <f>IF(N1047="základní",J1047,0)</f>
        <v>0</v>
      </c>
      <c r="BF1047" s="193">
        <f>IF(N1047="snížená",J1047,0)</f>
        <v>0</v>
      </c>
      <c r="BG1047" s="193">
        <f>IF(N1047="zákl. přenesená",J1047,0)</f>
        <v>0</v>
      </c>
      <c r="BH1047" s="193">
        <f>IF(N1047="sníž. přenesená",J1047,0)</f>
        <v>0</v>
      </c>
      <c r="BI1047" s="193">
        <f>IF(N1047="nulová",J1047,0)</f>
        <v>0</v>
      </c>
      <c r="BJ1047" s="18" t="s">
        <v>87</v>
      </c>
      <c r="BK1047" s="193">
        <f>ROUND(I1047*H1047,0)</f>
        <v>0</v>
      </c>
      <c r="BL1047" s="18" t="s">
        <v>355</v>
      </c>
      <c r="BM1047" s="192" t="s">
        <v>1504</v>
      </c>
    </row>
    <row r="1048" s="13" customFormat="1">
      <c r="A1048" s="13"/>
      <c r="B1048" s="194"/>
      <c r="C1048" s="13"/>
      <c r="D1048" s="195" t="s">
        <v>255</v>
      </c>
      <c r="E1048" s="196" t="s">
        <v>1</v>
      </c>
      <c r="F1048" s="197" t="s">
        <v>103</v>
      </c>
      <c r="G1048" s="13"/>
      <c r="H1048" s="198">
        <v>290.06</v>
      </c>
      <c r="I1048" s="199"/>
      <c r="J1048" s="13"/>
      <c r="K1048" s="13"/>
      <c r="L1048" s="194"/>
      <c r="M1048" s="200"/>
      <c r="N1048" s="201"/>
      <c r="O1048" s="201"/>
      <c r="P1048" s="201"/>
      <c r="Q1048" s="201"/>
      <c r="R1048" s="201"/>
      <c r="S1048" s="201"/>
      <c r="T1048" s="202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196" t="s">
        <v>255</v>
      </c>
      <c r="AU1048" s="196" t="s">
        <v>87</v>
      </c>
      <c r="AV1048" s="13" t="s">
        <v>87</v>
      </c>
      <c r="AW1048" s="13" t="s">
        <v>33</v>
      </c>
      <c r="AX1048" s="13" t="s">
        <v>8</v>
      </c>
      <c r="AY1048" s="196" t="s">
        <v>245</v>
      </c>
    </row>
    <row r="1049" s="2" customFormat="1" ht="14.4" customHeight="1">
      <c r="A1049" s="37"/>
      <c r="B1049" s="180"/>
      <c r="C1049" s="219" t="s">
        <v>1505</v>
      </c>
      <c r="D1049" s="219" t="s">
        <v>377</v>
      </c>
      <c r="E1049" s="220" t="s">
        <v>1506</v>
      </c>
      <c r="F1049" s="221" t="s">
        <v>1507</v>
      </c>
      <c r="G1049" s="222" t="s">
        <v>515</v>
      </c>
      <c r="H1049" s="223">
        <v>290.06</v>
      </c>
      <c r="I1049" s="224"/>
      <c r="J1049" s="225">
        <f>ROUND(I1049*H1049,0)</f>
        <v>0</v>
      </c>
      <c r="K1049" s="221" t="s">
        <v>1</v>
      </c>
      <c r="L1049" s="226"/>
      <c r="M1049" s="227" t="s">
        <v>1</v>
      </c>
      <c r="N1049" s="228" t="s">
        <v>43</v>
      </c>
      <c r="O1049" s="76"/>
      <c r="P1049" s="190">
        <f>O1049*H1049</f>
        <v>0</v>
      </c>
      <c r="Q1049" s="190">
        <v>0.00038000000000000002</v>
      </c>
      <c r="R1049" s="190">
        <f>Q1049*H1049</f>
        <v>0.11022280000000001</v>
      </c>
      <c r="S1049" s="190">
        <v>0</v>
      </c>
      <c r="T1049" s="191">
        <f>S1049*H1049</f>
        <v>0</v>
      </c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R1049" s="192" t="s">
        <v>468</v>
      </c>
      <c r="AT1049" s="192" t="s">
        <v>377</v>
      </c>
      <c r="AU1049" s="192" t="s">
        <v>87</v>
      </c>
      <c r="AY1049" s="18" t="s">
        <v>245</v>
      </c>
      <c r="BE1049" s="193">
        <f>IF(N1049="základní",J1049,0)</f>
        <v>0</v>
      </c>
      <c r="BF1049" s="193">
        <f>IF(N1049="snížená",J1049,0)</f>
        <v>0</v>
      </c>
      <c r="BG1049" s="193">
        <f>IF(N1049="zákl. přenesená",J1049,0)</f>
        <v>0</v>
      </c>
      <c r="BH1049" s="193">
        <f>IF(N1049="sníž. přenesená",J1049,0)</f>
        <v>0</v>
      </c>
      <c r="BI1049" s="193">
        <f>IF(N1049="nulová",J1049,0)</f>
        <v>0</v>
      </c>
      <c r="BJ1049" s="18" t="s">
        <v>87</v>
      </c>
      <c r="BK1049" s="193">
        <f>ROUND(I1049*H1049,0)</f>
        <v>0</v>
      </c>
      <c r="BL1049" s="18" t="s">
        <v>355</v>
      </c>
      <c r="BM1049" s="192" t="s">
        <v>1508</v>
      </c>
    </row>
    <row r="1050" s="13" customFormat="1">
      <c r="A1050" s="13"/>
      <c r="B1050" s="194"/>
      <c r="C1050" s="13"/>
      <c r="D1050" s="195" t="s">
        <v>255</v>
      </c>
      <c r="E1050" s="196" t="s">
        <v>1</v>
      </c>
      <c r="F1050" s="197" t="s">
        <v>103</v>
      </c>
      <c r="G1050" s="13"/>
      <c r="H1050" s="198">
        <v>290.06</v>
      </c>
      <c r="I1050" s="199"/>
      <c r="J1050" s="13"/>
      <c r="K1050" s="13"/>
      <c r="L1050" s="194"/>
      <c r="M1050" s="200"/>
      <c r="N1050" s="201"/>
      <c r="O1050" s="201"/>
      <c r="P1050" s="201"/>
      <c r="Q1050" s="201"/>
      <c r="R1050" s="201"/>
      <c r="S1050" s="201"/>
      <c r="T1050" s="202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196" t="s">
        <v>255</v>
      </c>
      <c r="AU1050" s="196" t="s">
        <v>87</v>
      </c>
      <c r="AV1050" s="13" t="s">
        <v>87</v>
      </c>
      <c r="AW1050" s="13" t="s">
        <v>33</v>
      </c>
      <c r="AX1050" s="13" t="s">
        <v>8</v>
      </c>
      <c r="AY1050" s="196" t="s">
        <v>245</v>
      </c>
    </row>
    <row r="1051" s="2" customFormat="1" ht="14.4" customHeight="1">
      <c r="A1051" s="37"/>
      <c r="B1051" s="180"/>
      <c r="C1051" s="181" t="s">
        <v>1509</v>
      </c>
      <c r="D1051" s="181" t="s">
        <v>248</v>
      </c>
      <c r="E1051" s="182" t="s">
        <v>1510</v>
      </c>
      <c r="F1051" s="183" t="s">
        <v>1511</v>
      </c>
      <c r="G1051" s="184" t="s">
        <v>515</v>
      </c>
      <c r="H1051" s="185">
        <v>52.799999999999997</v>
      </c>
      <c r="I1051" s="186"/>
      <c r="J1051" s="187">
        <f>ROUND(I1051*H1051,0)</f>
        <v>0</v>
      </c>
      <c r="K1051" s="183" t="s">
        <v>252</v>
      </c>
      <c r="L1051" s="38"/>
      <c r="M1051" s="188" t="s">
        <v>1</v>
      </c>
      <c r="N1051" s="189" t="s">
        <v>43</v>
      </c>
      <c r="O1051" s="76"/>
      <c r="P1051" s="190">
        <f>O1051*H1051</f>
        <v>0</v>
      </c>
      <c r="Q1051" s="190">
        <v>0</v>
      </c>
      <c r="R1051" s="190">
        <f>Q1051*H1051</f>
        <v>0</v>
      </c>
      <c r="S1051" s="190">
        <v>0</v>
      </c>
      <c r="T1051" s="191">
        <f>S1051*H1051</f>
        <v>0</v>
      </c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R1051" s="192" t="s">
        <v>355</v>
      </c>
      <c r="AT1051" s="192" t="s">
        <v>248</v>
      </c>
      <c r="AU1051" s="192" t="s">
        <v>87</v>
      </c>
      <c r="AY1051" s="18" t="s">
        <v>245</v>
      </c>
      <c r="BE1051" s="193">
        <f>IF(N1051="základní",J1051,0)</f>
        <v>0</v>
      </c>
      <c r="BF1051" s="193">
        <f>IF(N1051="snížená",J1051,0)</f>
        <v>0</v>
      </c>
      <c r="BG1051" s="193">
        <f>IF(N1051="zákl. přenesená",J1051,0)</f>
        <v>0</v>
      </c>
      <c r="BH1051" s="193">
        <f>IF(N1051="sníž. přenesená",J1051,0)</f>
        <v>0</v>
      </c>
      <c r="BI1051" s="193">
        <f>IF(N1051="nulová",J1051,0)</f>
        <v>0</v>
      </c>
      <c r="BJ1051" s="18" t="s">
        <v>87</v>
      </c>
      <c r="BK1051" s="193">
        <f>ROUND(I1051*H1051,0)</f>
        <v>0</v>
      </c>
      <c r="BL1051" s="18" t="s">
        <v>355</v>
      </c>
      <c r="BM1051" s="192" t="s">
        <v>1512</v>
      </c>
    </row>
    <row r="1052" s="13" customFormat="1">
      <c r="A1052" s="13"/>
      <c r="B1052" s="194"/>
      <c r="C1052" s="13"/>
      <c r="D1052" s="195" t="s">
        <v>255</v>
      </c>
      <c r="E1052" s="196" t="s">
        <v>1</v>
      </c>
      <c r="F1052" s="197" t="s">
        <v>1513</v>
      </c>
      <c r="G1052" s="13"/>
      <c r="H1052" s="198">
        <v>28.800000000000001</v>
      </c>
      <c r="I1052" s="199"/>
      <c r="J1052" s="13"/>
      <c r="K1052" s="13"/>
      <c r="L1052" s="194"/>
      <c r="M1052" s="200"/>
      <c r="N1052" s="201"/>
      <c r="O1052" s="201"/>
      <c r="P1052" s="201"/>
      <c r="Q1052" s="201"/>
      <c r="R1052" s="201"/>
      <c r="S1052" s="201"/>
      <c r="T1052" s="202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196" t="s">
        <v>255</v>
      </c>
      <c r="AU1052" s="196" t="s">
        <v>87</v>
      </c>
      <c r="AV1052" s="13" t="s">
        <v>87</v>
      </c>
      <c r="AW1052" s="13" t="s">
        <v>33</v>
      </c>
      <c r="AX1052" s="13" t="s">
        <v>77</v>
      </c>
      <c r="AY1052" s="196" t="s">
        <v>245</v>
      </c>
    </row>
    <row r="1053" s="13" customFormat="1">
      <c r="A1053" s="13"/>
      <c r="B1053" s="194"/>
      <c r="C1053" s="13"/>
      <c r="D1053" s="195" t="s">
        <v>255</v>
      </c>
      <c r="E1053" s="196" t="s">
        <v>1</v>
      </c>
      <c r="F1053" s="197" t="s">
        <v>1514</v>
      </c>
      <c r="G1053" s="13"/>
      <c r="H1053" s="198">
        <v>24</v>
      </c>
      <c r="I1053" s="199"/>
      <c r="J1053" s="13"/>
      <c r="K1053" s="13"/>
      <c r="L1053" s="194"/>
      <c r="M1053" s="200"/>
      <c r="N1053" s="201"/>
      <c r="O1053" s="201"/>
      <c r="P1053" s="201"/>
      <c r="Q1053" s="201"/>
      <c r="R1053" s="201"/>
      <c r="S1053" s="201"/>
      <c r="T1053" s="202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196" t="s">
        <v>255</v>
      </c>
      <c r="AU1053" s="196" t="s">
        <v>87</v>
      </c>
      <c r="AV1053" s="13" t="s">
        <v>87</v>
      </c>
      <c r="AW1053" s="13" t="s">
        <v>33</v>
      </c>
      <c r="AX1053" s="13" t="s">
        <v>77</v>
      </c>
      <c r="AY1053" s="196" t="s">
        <v>245</v>
      </c>
    </row>
    <row r="1054" s="14" customFormat="1">
      <c r="A1054" s="14"/>
      <c r="B1054" s="203"/>
      <c r="C1054" s="14"/>
      <c r="D1054" s="195" t="s">
        <v>255</v>
      </c>
      <c r="E1054" s="204" t="s">
        <v>1</v>
      </c>
      <c r="F1054" s="205" t="s">
        <v>1515</v>
      </c>
      <c r="G1054" s="14"/>
      <c r="H1054" s="206">
        <v>52.799999999999997</v>
      </c>
      <c r="I1054" s="207"/>
      <c r="J1054" s="14"/>
      <c r="K1054" s="14"/>
      <c r="L1054" s="203"/>
      <c r="M1054" s="208"/>
      <c r="N1054" s="209"/>
      <c r="O1054" s="209"/>
      <c r="P1054" s="209"/>
      <c r="Q1054" s="209"/>
      <c r="R1054" s="209"/>
      <c r="S1054" s="209"/>
      <c r="T1054" s="210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04" t="s">
        <v>255</v>
      </c>
      <c r="AU1054" s="204" t="s">
        <v>87</v>
      </c>
      <c r="AV1054" s="14" t="s">
        <v>246</v>
      </c>
      <c r="AW1054" s="14" t="s">
        <v>33</v>
      </c>
      <c r="AX1054" s="14" t="s">
        <v>8</v>
      </c>
      <c r="AY1054" s="204" t="s">
        <v>245</v>
      </c>
    </row>
    <row r="1055" s="2" customFormat="1" ht="14.4" customHeight="1">
      <c r="A1055" s="37"/>
      <c r="B1055" s="180"/>
      <c r="C1055" s="219" t="s">
        <v>1516</v>
      </c>
      <c r="D1055" s="219" t="s">
        <v>377</v>
      </c>
      <c r="E1055" s="220" t="s">
        <v>1517</v>
      </c>
      <c r="F1055" s="221" t="s">
        <v>1518</v>
      </c>
      <c r="G1055" s="222" t="s">
        <v>515</v>
      </c>
      <c r="H1055" s="223">
        <v>52.799999999999997</v>
      </c>
      <c r="I1055" s="224"/>
      <c r="J1055" s="225">
        <f>ROUND(I1055*H1055,0)</f>
        <v>0</v>
      </c>
      <c r="K1055" s="221" t="s">
        <v>264</v>
      </c>
      <c r="L1055" s="226"/>
      <c r="M1055" s="227" t="s">
        <v>1</v>
      </c>
      <c r="N1055" s="228" t="s">
        <v>43</v>
      </c>
      <c r="O1055" s="76"/>
      <c r="P1055" s="190">
        <f>O1055*H1055</f>
        <v>0</v>
      </c>
      <c r="Q1055" s="190">
        <v>0.00025000000000000001</v>
      </c>
      <c r="R1055" s="190">
        <f>Q1055*H1055</f>
        <v>0.0132</v>
      </c>
      <c r="S1055" s="190">
        <v>0</v>
      </c>
      <c r="T1055" s="191">
        <f>S1055*H1055</f>
        <v>0</v>
      </c>
      <c r="U1055" s="37"/>
      <c r="V1055" s="37"/>
      <c r="W1055" s="37"/>
      <c r="X1055" s="37"/>
      <c r="Y1055" s="37"/>
      <c r="Z1055" s="37"/>
      <c r="AA1055" s="37"/>
      <c r="AB1055" s="37"/>
      <c r="AC1055" s="37"/>
      <c r="AD1055" s="37"/>
      <c r="AE1055" s="37"/>
      <c r="AR1055" s="192" t="s">
        <v>468</v>
      </c>
      <c r="AT1055" s="192" t="s">
        <v>377</v>
      </c>
      <c r="AU1055" s="192" t="s">
        <v>87</v>
      </c>
      <c r="AY1055" s="18" t="s">
        <v>245</v>
      </c>
      <c r="BE1055" s="193">
        <f>IF(N1055="základní",J1055,0)</f>
        <v>0</v>
      </c>
      <c r="BF1055" s="193">
        <f>IF(N1055="snížená",J1055,0)</f>
        <v>0</v>
      </c>
      <c r="BG1055" s="193">
        <f>IF(N1055="zákl. přenesená",J1055,0)</f>
        <v>0</v>
      </c>
      <c r="BH1055" s="193">
        <f>IF(N1055="sníž. přenesená",J1055,0)</f>
        <v>0</v>
      </c>
      <c r="BI1055" s="193">
        <f>IF(N1055="nulová",J1055,0)</f>
        <v>0</v>
      </c>
      <c r="BJ1055" s="18" t="s">
        <v>87</v>
      </c>
      <c r="BK1055" s="193">
        <f>ROUND(I1055*H1055,0)</f>
        <v>0</v>
      </c>
      <c r="BL1055" s="18" t="s">
        <v>355</v>
      </c>
      <c r="BM1055" s="192" t="s">
        <v>1519</v>
      </c>
    </row>
    <row r="1056" s="13" customFormat="1">
      <c r="A1056" s="13"/>
      <c r="B1056" s="194"/>
      <c r="C1056" s="13"/>
      <c r="D1056" s="195" t="s">
        <v>255</v>
      </c>
      <c r="E1056" s="196" t="s">
        <v>1</v>
      </c>
      <c r="F1056" s="197" t="s">
        <v>1513</v>
      </c>
      <c r="G1056" s="13"/>
      <c r="H1056" s="198">
        <v>28.800000000000001</v>
      </c>
      <c r="I1056" s="199"/>
      <c r="J1056" s="13"/>
      <c r="K1056" s="13"/>
      <c r="L1056" s="194"/>
      <c r="M1056" s="200"/>
      <c r="N1056" s="201"/>
      <c r="O1056" s="201"/>
      <c r="P1056" s="201"/>
      <c r="Q1056" s="201"/>
      <c r="R1056" s="201"/>
      <c r="S1056" s="201"/>
      <c r="T1056" s="202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196" t="s">
        <v>255</v>
      </c>
      <c r="AU1056" s="196" t="s">
        <v>87</v>
      </c>
      <c r="AV1056" s="13" t="s">
        <v>87</v>
      </c>
      <c r="AW1056" s="13" t="s">
        <v>33</v>
      </c>
      <c r="AX1056" s="13" t="s">
        <v>77</v>
      </c>
      <c r="AY1056" s="196" t="s">
        <v>245</v>
      </c>
    </row>
    <row r="1057" s="13" customFormat="1">
      <c r="A1057" s="13"/>
      <c r="B1057" s="194"/>
      <c r="C1057" s="13"/>
      <c r="D1057" s="195" t="s">
        <v>255</v>
      </c>
      <c r="E1057" s="196" t="s">
        <v>1</v>
      </c>
      <c r="F1057" s="197" t="s">
        <v>1514</v>
      </c>
      <c r="G1057" s="13"/>
      <c r="H1057" s="198">
        <v>24</v>
      </c>
      <c r="I1057" s="199"/>
      <c r="J1057" s="13"/>
      <c r="K1057" s="13"/>
      <c r="L1057" s="194"/>
      <c r="M1057" s="200"/>
      <c r="N1057" s="201"/>
      <c r="O1057" s="201"/>
      <c r="P1057" s="201"/>
      <c r="Q1057" s="201"/>
      <c r="R1057" s="201"/>
      <c r="S1057" s="201"/>
      <c r="T1057" s="202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196" t="s">
        <v>255</v>
      </c>
      <c r="AU1057" s="196" t="s">
        <v>87</v>
      </c>
      <c r="AV1057" s="13" t="s">
        <v>87</v>
      </c>
      <c r="AW1057" s="13" t="s">
        <v>33</v>
      </c>
      <c r="AX1057" s="13" t="s">
        <v>77</v>
      </c>
      <c r="AY1057" s="196" t="s">
        <v>245</v>
      </c>
    </row>
    <row r="1058" s="14" customFormat="1">
      <c r="A1058" s="14"/>
      <c r="B1058" s="203"/>
      <c r="C1058" s="14"/>
      <c r="D1058" s="195" t="s">
        <v>255</v>
      </c>
      <c r="E1058" s="204" t="s">
        <v>1</v>
      </c>
      <c r="F1058" s="205" t="s">
        <v>1520</v>
      </c>
      <c r="G1058" s="14"/>
      <c r="H1058" s="206">
        <v>52.799999999999997</v>
      </c>
      <c r="I1058" s="207"/>
      <c r="J1058" s="14"/>
      <c r="K1058" s="14"/>
      <c r="L1058" s="203"/>
      <c r="M1058" s="208"/>
      <c r="N1058" s="209"/>
      <c r="O1058" s="209"/>
      <c r="P1058" s="209"/>
      <c r="Q1058" s="209"/>
      <c r="R1058" s="209"/>
      <c r="S1058" s="209"/>
      <c r="T1058" s="210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04" t="s">
        <v>255</v>
      </c>
      <c r="AU1058" s="204" t="s">
        <v>87</v>
      </c>
      <c r="AV1058" s="14" t="s">
        <v>246</v>
      </c>
      <c r="AW1058" s="14" t="s">
        <v>33</v>
      </c>
      <c r="AX1058" s="14" t="s">
        <v>8</v>
      </c>
      <c r="AY1058" s="204" t="s">
        <v>245</v>
      </c>
    </row>
    <row r="1059" s="2" customFormat="1" ht="24.15" customHeight="1">
      <c r="A1059" s="37"/>
      <c r="B1059" s="180"/>
      <c r="C1059" s="181" t="s">
        <v>1521</v>
      </c>
      <c r="D1059" s="181" t="s">
        <v>248</v>
      </c>
      <c r="E1059" s="182" t="s">
        <v>1522</v>
      </c>
      <c r="F1059" s="183" t="s">
        <v>1523</v>
      </c>
      <c r="G1059" s="184" t="s">
        <v>304</v>
      </c>
      <c r="H1059" s="185">
        <v>2.7160000000000002</v>
      </c>
      <c r="I1059" s="186"/>
      <c r="J1059" s="187">
        <f>ROUND(I1059*H1059,0)</f>
        <v>0</v>
      </c>
      <c r="K1059" s="183" t="s">
        <v>252</v>
      </c>
      <c r="L1059" s="38"/>
      <c r="M1059" s="188" t="s">
        <v>1</v>
      </c>
      <c r="N1059" s="189" t="s">
        <v>43</v>
      </c>
      <c r="O1059" s="76"/>
      <c r="P1059" s="190">
        <f>O1059*H1059</f>
        <v>0</v>
      </c>
      <c r="Q1059" s="190">
        <v>0</v>
      </c>
      <c r="R1059" s="190">
        <f>Q1059*H1059</f>
        <v>0</v>
      </c>
      <c r="S1059" s="190">
        <v>0</v>
      </c>
      <c r="T1059" s="191">
        <f>S1059*H1059</f>
        <v>0</v>
      </c>
      <c r="U1059" s="37"/>
      <c r="V1059" s="37"/>
      <c r="W1059" s="37"/>
      <c r="X1059" s="37"/>
      <c r="Y1059" s="37"/>
      <c r="Z1059" s="37"/>
      <c r="AA1059" s="37"/>
      <c r="AB1059" s="37"/>
      <c r="AC1059" s="37"/>
      <c r="AD1059" s="37"/>
      <c r="AE1059" s="37"/>
      <c r="AR1059" s="192" t="s">
        <v>355</v>
      </c>
      <c r="AT1059" s="192" t="s">
        <v>248</v>
      </c>
      <c r="AU1059" s="192" t="s">
        <v>87</v>
      </c>
      <c r="AY1059" s="18" t="s">
        <v>245</v>
      </c>
      <c r="BE1059" s="193">
        <f>IF(N1059="základní",J1059,0)</f>
        <v>0</v>
      </c>
      <c r="BF1059" s="193">
        <f>IF(N1059="snížená",J1059,0)</f>
        <v>0</v>
      </c>
      <c r="BG1059" s="193">
        <f>IF(N1059="zákl. přenesená",J1059,0)</f>
        <v>0</v>
      </c>
      <c r="BH1059" s="193">
        <f>IF(N1059="sníž. přenesená",J1059,0)</f>
        <v>0</v>
      </c>
      <c r="BI1059" s="193">
        <f>IF(N1059="nulová",J1059,0)</f>
        <v>0</v>
      </c>
      <c r="BJ1059" s="18" t="s">
        <v>87</v>
      </c>
      <c r="BK1059" s="193">
        <f>ROUND(I1059*H1059,0)</f>
        <v>0</v>
      </c>
      <c r="BL1059" s="18" t="s">
        <v>355</v>
      </c>
      <c r="BM1059" s="192" t="s">
        <v>1524</v>
      </c>
    </row>
    <row r="1060" s="2" customFormat="1" ht="24.15" customHeight="1">
      <c r="A1060" s="37"/>
      <c r="B1060" s="180"/>
      <c r="C1060" s="181" t="s">
        <v>1525</v>
      </c>
      <c r="D1060" s="181" t="s">
        <v>248</v>
      </c>
      <c r="E1060" s="182" t="s">
        <v>1526</v>
      </c>
      <c r="F1060" s="183" t="s">
        <v>1527</v>
      </c>
      <c r="G1060" s="184" t="s">
        <v>304</v>
      </c>
      <c r="H1060" s="185">
        <v>2.7160000000000002</v>
      </c>
      <c r="I1060" s="186"/>
      <c r="J1060" s="187">
        <f>ROUND(I1060*H1060,0)</f>
        <v>0</v>
      </c>
      <c r="K1060" s="183" t="s">
        <v>252</v>
      </c>
      <c r="L1060" s="38"/>
      <c r="M1060" s="188" t="s">
        <v>1</v>
      </c>
      <c r="N1060" s="189" t="s">
        <v>43</v>
      </c>
      <c r="O1060" s="76"/>
      <c r="P1060" s="190">
        <f>O1060*H1060</f>
        <v>0</v>
      </c>
      <c r="Q1060" s="190">
        <v>0</v>
      </c>
      <c r="R1060" s="190">
        <f>Q1060*H1060</f>
        <v>0</v>
      </c>
      <c r="S1060" s="190">
        <v>0</v>
      </c>
      <c r="T1060" s="191">
        <f>S1060*H1060</f>
        <v>0</v>
      </c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R1060" s="192" t="s">
        <v>355</v>
      </c>
      <c r="AT1060" s="192" t="s">
        <v>248</v>
      </c>
      <c r="AU1060" s="192" t="s">
        <v>87</v>
      </c>
      <c r="AY1060" s="18" t="s">
        <v>245</v>
      </c>
      <c r="BE1060" s="193">
        <f>IF(N1060="základní",J1060,0)</f>
        <v>0</v>
      </c>
      <c r="BF1060" s="193">
        <f>IF(N1060="snížená",J1060,0)</f>
        <v>0</v>
      </c>
      <c r="BG1060" s="193">
        <f>IF(N1060="zákl. přenesená",J1060,0)</f>
        <v>0</v>
      </c>
      <c r="BH1060" s="193">
        <f>IF(N1060="sníž. přenesená",J1060,0)</f>
        <v>0</v>
      </c>
      <c r="BI1060" s="193">
        <f>IF(N1060="nulová",J1060,0)</f>
        <v>0</v>
      </c>
      <c r="BJ1060" s="18" t="s">
        <v>87</v>
      </c>
      <c r="BK1060" s="193">
        <f>ROUND(I1060*H1060,0)</f>
        <v>0</v>
      </c>
      <c r="BL1060" s="18" t="s">
        <v>355</v>
      </c>
      <c r="BM1060" s="192" t="s">
        <v>1528</v>
      </c>
    </row>
    <row r="1061" s="12" customFormat="1" ht="22.8" customHeight="1">
      <c r="A1061" s="12"/>
      <c r="B1061" s="167"/>
      <c r="C1061" s="12"/>
      <c r="D1061" s="168" t="s">
        <v>76</v>
      </c>
      <c r="E1061" s="178" t="s">
        <v>1529</v>
      </c>
      <c r="F1061" s="178" t="s">
        <v>1530</v>
      </c>
      <c r="G1061" s="12"/>
      <c r="H1061" s="12"/>
      <c r="I1061" s="170"/>
      <c r="J1061" s="179">
        <f>BK1061</f>
        <v>0</v>
      </c>
      <c r="K1061" s="12"/>
      <c r="L1061" s="167"/>
      <c r="M1061" s="172"/>
      <c r="N1061" s="173"/>
      <c r="O1061" s="173"/>
      <c r="P1061" s="174">
        <f>SUM(P1062:P1143)</f>
        <v>0</v>
      </c>
      <c r="Q1061" s="173"/>
      <c r="R1061" s="174">
        <f>SUM(R1062:R1143)</f>
        <v>7.9435823555999994</v>
      </c>
      <c r="S1061" s="173"/>
      <c r="T1061" s="175">
        <f>SUM(T1062:T1143)</f>
        <v>0</v>
      </c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R1061" s="168" t="s">
        <v>87</v>
      </c>
      <c r="AT1061" s="176" t="s">
        <v>76</v>
      </c>
      <c r="AU1061" s="176" t="s">
        <v>8</v>
      </c>
      <c r="AY1061" s="168" t="s">
        <v>245</v>
      </c>
      <c r="BK1061" s="177">
        <f>SUM(BK1062:BK1143)</f>
        <v>0</v>
      </c>
    </row>
    <row r="1062" s="2" customFormat="1" ht="24.15" customHeight="1">
      <c r="A1062" s="37"/>
      <c r="B1062" s="180"/>
      <c r="C1062" s="181" t="s">
        <v>1531</v>
      </c>
      <c r="D1062" s="181" t="s">
        <v>248</v>
      </c>
      <c r="E1062" s="182" t="s">
        <v>1532</v>
      </c>
      <c r="F1062" s="183" t="s">
        <v>1533</v>
      </c>
      <c r="G1062" s="184" t="s">
        <v>263</v>
      </c>
      <c r="H1062" s="185">
        <v>284.09500000000003</v>
      </c>
      <c r="I1062" s="186"/>
      <c r="J1062" s="187">
        <f>ROUND(I1062*H1062,0)</f>
        <v>0</v>
      </c>
      <c r="K1062" s="183" t="s">
        <v>252</v>
      </c>
      <c r="L1062" s="38"/>
      <c r="M1062" s="188" t="s">
        <v>1</v>
      </c>
      <c r="N1062" s="189" t="s">
        <v>43</v>
      </c>
      <c r="O1062" s="76"/>
      <c r="P1062" s="190">
        <f>O1062*H1062</f>
        <v>0</v>
      </c>
      <c r="Q1062" s="190">
        <v>0.0051999999999999998</v>
      </c>
      <c r="R1062" s="190">
        <f>Q1062*H1062</f>
        <v>1.4772940000000001</v>
      </c>
      <c r="S1062" s="190">
        <v>0</v>
      </c>
      <c r="T1062" s="191">
        <f>S1062*H1062</f>
        <v>0</v>
      </c>
      <c r="U1062" s="37"/>
      <c r="V1062" s="37"/>
      <c r="W1062" s="37"/>
      <c r="X1062" s="37"/>
      <c r="Y1062" s="37"/>
      <c r="Z1062" s="37"/>
      <c r="AA1062" s="37"/>
      <c r="AB1062" s="37"/>
      <c r="AC1062" s="37"/>
      <c r="AD1062" s="37"/>
      <c r="AE1062" s="37"/>
      <c r="AR1062" s="192" t="s">
        <v>355</v>
      </c>
      <c r="AT1062" s="192" t="s">
        <v>248</v>
      </c>
      <c r="AU1062" s="192" t="s">
        <v>87</v>
      </c>
      <c r="AY1062" s="18" t="s">
        <v>245</v>
      </c>
      <c r="BE1062" s="193">
        <f>IF(N1062="základní",J1062,0)</f>
        <v>0</v>
      </c>
      <c r="BF1062" s="193">
        <f>IF(N1062="snížená",J1062,0)</f>
        <v>0</v>
      </c>
      <c r="BG1062" s="193">
        <f>IF(N1062="zákl. přenesená",J1062,0)</f>
        <v>0</v>
      </c>
      <c r="BH1062" s="193">
        <f>IF(N1062="sníž. přenesená",J1062,0)</f>
        <v>0</v>
      </c>
      <c r="BI1062" s="193">
        <f>IF(N1062="nulová",J1062,0)</f>
        <v>0</v>
      </c>
      <c r="BJ1062" s="18" t="s">
        <v>87</v>
      </c>
      <c r="BK1062" s="193">
        <f>ROUND(I1062*H1062,0)</f>
        <v>0</v>
      </c>
      <c r="BL1062" s="18" t="s">
        <v>355</v>
      </c>
      <c r="BM1062" s="192" t="s">
        <v>1534</v>
      </c>
    </row>
    <row r="1063" s="13" customFormat="1">
      <c r="A1063" s="13"/>
      <c r="B1063" s="194"/>
      <c r="C1063" s="13"/>
      <c r="D1063" s="195" t="s">
        <v>255</v>
      </c>
      <c r="E1063" s="196" t="s">
        <v>1</v>
      </c>
      <c r="F1063" s="197" t="s">
        <v>1535</v>
      </c>
      <c r="G1063" s="13"/>
      <c r="H1063" s="198">
        <v>1.125</v>
      </c>
      <c r="I1063" s="199"/>
      <c r="J1063" s="13"/>
      <c r="K1063" s="13"/>
      <c r="L1063" s="194"/>
      <c r="M1063" s="200"/>
      <c r="N1063" s="201"/>
      <c r="O1063" s="201"/>
      <c r="P1063" s="201"/>
      <c r="Q1063" s="201"/>
      <c r="R1063" s="201"/>
      <c r="S1063" s="201"/>
      <c r="T1063" s="202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196" t="s">
        <v>255</v>
      </c>
      <c r="AU1063" s="196" t="s">
        <v>87</v>
      </c>
      <c r="AV1063" s="13" t="s">
        <v>87</v>
      </c>
      <c r="AW1063" s="13" t="s">
        <v>33</v>
      </c>
      <c r="AX1063" s="13" t="s">
        <v>77</v>
      </c>
      <c r="AY1063" s="196" t="s">
        <v>245</v>
      </c>
    </row>
    <row r="1064" s="13" customFormat="1">
      <c r="A1064" s="13"/>
      <c r="B1064" s="194"/>
      <c r="C1064" s="13"/>
      <c r="D1064" s="195" t="s">
        <v>255</v>
      </c>
      <c r="E1064" s="196" t="s">
        <v>1</v>
      </c>
      <c r="F1064" s="197" t="s">
        <v>1536</v>
      </c>
      <c r="G1064" s="13"/>
      <c r="H1064" s="198">
        <v>2.0249999999999999</v>
      </c>
      <c r="I1064" s="199"/>
      <c r="J1064" s="13"/>
      <c r="K1064" s="13"/>
      <c r="L1064" s="194"/>
      <c r="M1064" s="200"/>
      <c r="N1064" s="201"/>
      <c r="O1064" s="201"/>
      <c r="P1064" s="201"/>
      <c r="Q1064" s="201"/>
      <c r="R1064" s="201"/>
      <c r="S1064" s="201"/>
      <c r="T1064" s="202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196" t="s">
        <v>255</v>
      </c>
      <c r="AU1064" s="196" t="s">
        <v>87</v>
      </c>
      <c r="AV1064" s="13" t="s">
        <v>87</v>
      </c>
      <c r="AW1064" s="13" t="s">
        <v>33</v>
      </c>
      <c r="AX1064" s="13" t="s">
        <v>77</v>
      </c>
      <c r="AY1064" s="196" t="s">
        <v>245</v>
      </c>
    </row>
    <row r="1065" s="13" customFormat="1">
      <c r="A1065" s="13"/>
      <c r="B1065" s="194"/>
      <c r="C1065" s="13"/>
      <c r="D1065" s="195" t="s">
        <v>255</v>
      </c>
      <c r="E1065" s="196" t="s">
        <v>1</v>
      </c>
      <c r="F1065" s="197" t="s">
        <v>1537</v>
      </c>
      <c r="G1065" s="13"/>
      <c r="H1065" s="198">
        <v>17.399999999999999</v>
      </c>
      <c r="I1065" s="199"/>
      <c r="J1065" s="13"/>
      <c r="K1065" s="13"/>
      <c r="L1065" s="194"/>
      <c r="M1065" s="200"/>
      <c r="N1065" s="201"/>
      <c r="O1065" s="201"/>
      <c r="P1065" s="201"/>
      <c r="Q1065" s="201"/>
      <c r="R1065" s="201"/>
      <c r="S1065" s="201"/>
      <c r="T1065" s="20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196" t="s">
        <v>255</v>
      </c>
      <c r="AU1065" s="196" t="s">
        <v>87</v>
      </c>
      <c r="AV1065" s="13" t="s">
        <v>87</v>
      </c>
      <c r="AW1065" s="13" t="s">
        <v>33</v>
      </c>
      <c r="AX1065" s="13" t="s">
        <v>77</v>
      </c>
      <c r="AY1065" s="196" t="s">
        <v>245</v>
      </c>
    </row>
    <row r="1066" s="13" customFormat="1">
      <c r="A1066" s="13"/>
      <c r="B1066" s="194"/>
      <c r="C1066" s="13"/>
      <c r="D1066" s="195" t="s">
        <v>255</v>
      </c>
      <c r="E1066" s="196" t="s">
        <v>1</v>
      </c>
      <c r="F1066" s="197" t="s">
        <v>1538</v>
      </c>
      <c r="G1066" s="13"/>
      <c r="H1066" s="198">
        <v>1.8</v>
      </c>
      <c r="I1066" s="199"/>
      <c r="J1066" s="13"/>
      <c r="K1066" s="13"/>
      <c r="L1066" s="194"/>
      <c r="M1066" s="200"/>
      <c r="N1066" s="201"/>
      <c r="O1066" s="201"/>
      <c r="P1066" s="201"/>
      <c r="Q1066" s="201"/>
      <c r="R1066" s="201"/>
      <c r="S1066" s="201"/>
      <c r="T1066" s="202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196" t="s">
        <v>255</v>
      </c>
      <c r="AU1066" s="196" t="s">
        <v>87</v>
      </c>
      <c r="AV1066" s="13" t="s">
        <v>87</v>
      </c>
      <c r="AW1066" s="13" t="s">
        <v>33</v>
      </c>
      <c r="AX1066" s="13" t="s">
        <v>77</v>
      </c>
      <c r="AY1066" s="196" t="s">
        <v>245</v>
      </c>
    </row>
    <row r="1067" s="13" customFormat="1">
      <c r="A1067" s="13"/>
      <c r="B1067" s="194"/>
      <c r="C1067" s="13"/>
      <c r="D1067" s="195" t="s">
        <v>255</v>
      </c>
      <c r="E1067" s="196" t="s">
        <v>1</v>
      </c>
      <c r="F1067" s="197" t="s">
        <v>1539</v>
      </c>
      <c r="G1067" s="13"/>
      <c r="H1067" s="198">
        <v>1.3500000000000001</v>
      </c>
      <c r="I1067" s="199"/>
      <c r="J1067" s="13"/>
      <c r="K1067" s="13"/>
      <c r="L1067" s="194"/>
      <c r="M1067" s="200"/>
      <c r="N1067" s="201"/>
      <c r="O1067" s="201"/>
      <c r="P1067" s="201"/>
      <c r="Q1067" s="201"/>
      <c r="R1067" s="201"/>
      <c r="S1067" s="201"/>
      <c r="T1067" s="202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196" t="s">
        <v>255</v>
      </c>
      <c r="AU1067" s="196" t="s">
        <v>87</v>
      </c>
      <c r="AV1067" s="13" t="s">
        <v>87</v>
      </c>
      <c r="AW1067" s="13" t="s">
        <v>33</v>
      </c>
      <c r="AX1067" s="13" t="s">
        <v>77</v>
      </c>
      <c r="AY1067" s="196" t="s">
        <v>245</v>
      </c>
    </row>
    <row r="1068" s="13" customFormat="1">
      <c r="A1068" s="13"/>
      <c r="B1068" s="194"/>
      <c r="C1068" s="13"/>
      <c r="D1068" s="195" t="s">
        <v>255</v>
      </c>
      <c r="E1068" s="196" t="s">
        <v>1</v>
      </c>
      <c r="F1068" s="197" t="s">
        <v>1540</v>
      </c>
      <c r="G1068" s="13"/>
      <c r="H1068" s="198">
        <v>12</v>
      </c>
      <c r="I1068" s="199"/>
      <c r="J1068" s="13"/>
      <c r="K1068" s="13"/>
      <c r="L1068" s="194"/>
      <c r="M1068" s="200"/>
      <c r="N1068" s="201"/>
      <c r="O1068" s="201"/>
      <c r="P1068" s="201"/>
      <c r="Q1068" s="201"/>
      <c r="R1068" s="201"/>
      <c r="S1068" s="201"/>
      <c r="T1068" s="202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196" t="s">
        <v>255</v>
      </c>
      <c r="AU1068" s="196" t="s">
        <v>87</v>
      </c>
      <c r="AV1068" s="13" t="s">
        <v>87</v>
      </c>
      <c r="AW1068" s="13" t="s">
        <v>33</v>
      </c>
      <c r="AX1068" s="13" t="s">
        <v>77</v>
      </c>
      <c r="AY1068" s="196" t="s">
        <v>245</v>
      </c>
    </row>
    <row r="1069" s="13" customFormat="1">
      <c r="A1069" s="13"/>
      <c r="B1069" s="194"/>
      <c r="C1069" s="13"/>
      <c r="D1069" s="195" t="s">
        <v>255</v>
      </c>
      <c r="E1069" s="196" t="s">
        <v>1</v>
      </c>
      <c r="F1069" s="197" t="s">
        <v>1541</v>
      </c>
      <c r="G1069" s="13"/>
      <c r="H1069" s="198">
        <v>12.6</v>
      </c>
      <c r="I1069" s="199"/>
      <c r="J1069" s="13"/>
      <c r="K1069" s="13"/>
      <c r="L1069" s="194"/>
      <c r="M1069" s="200"/>
      <c r="N1069" s="201"/>
      <c r="O1069" s="201"/>
      <c r="P1069" s="201"/>
      <c r="Q1069" s="201"/>
      <c r="R1069" s="201"/>
      <c r="S1069" s="201"/>
      <c r="T1069" s="202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196" t="s">
        <v>255</v>
      </c>
      <c r="AU1069" s="196" t="s">
        <v>87</v>
      </c>
      <c r="AV1069" s="13" t="s">
        <v>87</v>
      </c>
      <c r="AW1069" s="13" t="s">
        <v>33</v>
      </c>
      <c r="AX1069" s="13" t="s">
        <v>77</v>
      </c>
      <c r="AY1069" s="196" t="s">
        <v>245</v>
      </c>
    </row>
    <row r="1070" s="13" customFormat="1">
      <c r="A1070" s="13"/>
      <c r="B1070" s="194"/>
      <c r="C1070" s="13"/>
      <c r="D1070" s="195" t="s">
        <v>255</v>
      </c>
      <c r="E1070" s="196" t="s">
        <v>1</v>
      </c>
      <c r="F1070" s="197" t="s">
        <v>1542</v>
      </c>
      <c r="G1070" s="13"/>
      <c r="H1070" s="198">
        <v>30.600000000000001</v>
      </c>
      <c r="I1070" s="199"/>
      <c r="J1070" s="13"/>
      <c r="K1070" s="13"/>
      <c r="L1070" s="194"/>
      <c r="M1070" s="200"/>
      <c r="N1070" s="201"/>
      <c r="O1070" s="201"/>
      <c r="P1070" s="201"/>
      <c r="Q1070" s="201"/>
      <c r="R1070" s="201"/>
      <c r="S1070" s="201"/>
      <c r="T1070" s="202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196" t="s">
        <v>255</v>
      </c>
      <c r="AU1070" s="196" t="s">
        <v>87</v>
      </c>
      <c r="AV1070" s="13" t="s">
        <v>87</v>
      </c>
      <c r="AW1070" s="13" t="s">
        <v>33</v>
      </c>
      <c r="AX1070" s="13" t="s">
        <v>77</v>
      </c>
      <c r="AY1070" s="196" t="s">
        <v>245</v>
      </c>
    </row>
    <row r="1071" s="13" customFormat="1">
      <c r="A1071" s="13"/>
      <c r="B1071" s="194"/>
      <c r="C1071" s="13"/>
      <c r="D1071" s="195" t="s">
        <v>255</v>
      </c>
      <c r="E1071" s="196" t="s">
        <v>1</v>
      </c>
      <c r="F1071" s="197" t="s">
        <v>973</v>
      </c>
      <c r="G1071" s="13"/>
      <c r="H1071" s="198">
        <v>22.800000000000001</v>
      </c>
      <c r="I1071" s="199"/>
      <c r="J1071" s="13"/>
      <c r="K1071" s="13"/>
      <c r="L1071" s="194"/>
      <c r="M1071" s="200"/>
      <c r="N1071" s="201"/>
      <c r="O1071" s="201"/>
      <c r="P1071" s="201"/>
      <c r="Q1071" s="201"/>
      <c r="R1071" s="201"/>
      <c r="S1071" s="201"/>
      <c r="T1071" s="202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196" t="s">
        <v>255</v>
      </c>
      <c r="AU1071" s="196" t="s">
        <v>87</v>
      </c>
      <c r="AV1071" s="13" t="s">
        <v>87</v>
      </c>
      <c r="AW1071" s="13" t="s">
        <v>33</v>
      </c>
      <c r="AX1071" s="13" t="s">
        <v>77</v>
      </c>
      <c r="AY1071" s="196" t="s">
        <v>245</v>
      </c>
    </row>
    <row r="1072" s="13" customFormat="1">
      <c r="A1072" s="13"/>
      <c r="B1072" s="194"/>
      <c r="C1072" s="13"/>
      <c r="D1072" s="195" t="s">
        <v>255</v>
      </c>
      <c r="E1072" s="196" t="s">
        <v>1</v>
      </c>
      <c r="F1072" s="197" t="s">
        <v>1543</v>
      </c>
      <c r="G1072" s="13"/>
      <c r="H1072" s="198">
        <v>14.6</v>
      </c>
      <c r="I1072" s="199"/>
      <c r="J1072" s="13"/>
      <c r="K1072" s="13"/>
      <c r="L1072" s="194"/>
      <c r="M1072" s="200"/>
      <c r="N1072" s="201"/>
      <c r="O1072" s="201"/>
      <c r="P1072" s="201"/>
      <c r="Q1072" s="201"/>
      <c r="R1072" s="201"/>
      <c r="S1072" s="201"/>
      <c r="T1072" s="20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196" t="s">
        <v>255</v>
      </c>
      <c r="AU1072" s="196" t="s">
        <v>87</v>
      </c>
      <c r="AV1072" s="13" t="s">
        <v>87</v>
      </c>
      <c r="AW1072" s="13" t="s">
        <v>33</v>
      </c>
      <c r="AX1072" s="13" t="s">
        <v>77</v>
      </c>
      <c r="AY1072" s="196" t="s">
        <v>245</v>
      </c>
    </row>
    <row r="1073" s="13" customFormat="1">
      <c r="A1073" s="13"/>
      <c r="B1073" s="194"/>
      <c r="C1073" s="13"/>
      <c r="D1073" s="195" t="s">
        <v>255</v>
      </c>
      <c r="E1073" s="196" t="s">
        <v>1</v>
      </c>
      <c r="F1073" s="197" t="s">
        <v>1544</v>
      </c>
      <c r="G1073" s="13"/>
      <c r="H1073" s="198">
        <v>34.799999999999997</v>
      </c>
      <c r="I1073" s="199"/>
      <c r="J1073" s="13"/>
      <c r="K1073" s="13"/>
      <c r="L1073" s="194"/>
      <c r="M1073" s="200"/>
      <c r="N1073" s="201"/>
      <c r="O1073" s="201"/>
      <c r="P1073" s="201"/>
      <c r="Q1073" s="201"/>
      <c r="R1073" s="201"/>
      <c r="S1073" s="201"/>
      <c r="T1073" s="202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196" t="s">
        <v>255</v>
      </c>
      <c r="AU1073" s="196" t="s">
        <v>87</v>
      </c>
      <c r="AV1073" s="13" t="s">
        <v>87</v>
      </c>
      <c r="AW1073" s="13" t="s">
        <v>33</v>
      </c>
      <c r="AX1073" s="13" t="s">
        <v>77</v>
      </c>
      <c r="AY1073" s="196" t="s">
        <v>245</v>
      </c>
    </row>
    <row r="1074" s="13" customFormat="1">
      <c r="A1074" s="13"/>
      <c r="B1074" s="194"/>
      <c r="C1074" s="13"/>
      <c r="D1074" s="195" t="s">
        <v>255</v>
      </c>
      <c r="E1074" s="196" t="s">
        <v>1</v>
      </c>
      <c r="F1074" s="197" t="s">
        <v>1545</v>
      </c>
      <c r="G1074" s="13"/>
      <c r="H1074" s="198">
        <v>15.199999999999999</v>
      </c>
      <c r="I1074" s="199"/>
      <c r="J1074" s="13"/>
      <c r="K1074" s="13"/>
      <c r="L1074" s="194"/>
      <c r="M1074" s="200"/>
      <c r="N1074" s="201"/>
      <c r="O1074" s="201"/>
      <c r="P1074" s="201"/>
      <c r="Q1074" s="201"/>
      <c r="R1074" s="201"/>
      <c r="S1074" s="201"/>
      <c r="T1074" s="20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196" t="s">
        <v>255</v>
      </c>
      <c r="AU1074" s="196" t="s">
        <v>87</v>
      </c>
      <c r="AV1074" s="13" t="s">
        <v>87</v>
      </c>
      <c r="AW1074" s="13" t="s">
        <v>33</v>
      </c>
      <c r="AX1074" s="13" t="s">
        <v>77</v>
      </c>
      <c r="AY1074" s="196" t="s">
        <v>245</v>
      </c>
    </row>
    <row r="1075" s="14" customFormat="1">
      <c r="A1075" s="14"/>
      <c r="B1075" s="203"/>
      <c r="C1075" s="14"/>
      <c r="D1075" s="195" t="s">
        <v>255</v>
      </c>
      <c r="E1075" s="204" t="s">
        <v>1</v>
      </c>
      <c r="F1075" s="205" t="s">
        <v>977</v>
      </c>
      <c r="G1075" s="14"/>
      <c r="H1075" s="206">
        <v>166.30000000000001</v>
      </c>
      <c r="I1075" s="207"/>
      <c r="J1075" s="14"/>
      <c r="K1075" s="14"/>
      <c r="L1075" s="203"/>
      <c r="M1075" s="208"/>
      <c r="N1075" s="209"/>
      <c r="O1075" s="209"/>
      <c r="P1075" s="209"/>
      <c r="Q1075" s="209"/>
      <c r="R1075" s="209"/>
      <c r="S1075" s="209"/>
      <c r="T1075" s="210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04" t="s">
        <v>255</v>
      </c>
      <c r="AU1075" s="204" t="s">
        <v>87</v>
      </c>
      <c r="AV1075" s="14" t="s">
        <v>246</v>
      </c>
      <c r="AW1075" s="14" t="s">
        <v>33</v>
      </c>
      <c r="AX1075" s="14" t="s">
        <v>77</v>
      </c>
      <c r="AY1075" s="204" t="s">
        <v>245</v>
      </c>
    </row>
    <row r="1076" s="13" customFormat="1">
      <c r="A1076" s="13"/>
      <c r="B1076" s="194"/>
      <c r="C1076" s="13"/>
      <c r="D1076" s="195" t="s">
        <v>255</v>
      </c>
      <c r="E1076" s="196" t="s">
        <v>1</v>
      </c>
      <c r="F1076" s="197" t="s">
        <v>1546</v>
      </c>
      <c r="G1076" s="13"/>
      <c r="H1076" s="198">
        <v>3.1499999999999999</v>
      </c>
      <c r="I1076" s="199"/>
      <c r="J1076" s="13"/>
      <c r="K1076" s="13"/>
      <c r="L1076" s="194"/>
      <c r="M1076" s="200"/>
      <c r="N1076" s="201"/>
      <c r="O1076" s="201"/>
      <c r="P1076" s="201"/>
      <c r="Q1076" s="201"/>
      <c r="R1076" s="201"/>
      <c r="S1076" s="201"/>
      <c r="T1076" s="202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196" t="s">
        <v>255</v>
      </c>
      <c r="AU1076" s="196" t="s">
        <v>87</v>
      </c>
      <c r="AV1076" s="13" t="s">
        <v>87</v>
      </c>
      <c r="AW1076" s="13" t="s">
        <v>33</v>
      </c>
      <c r="AX1076" s="13" t="s">
        <v>77</v>
      </c>
      <c r="AY1076" s="196" t="s">
        <v>245</v>
      </c>
    </row>
    <row r="1077" s="13" customFormat="1">
      <c r="A1077" s="13"/>
      <c r="B1077" s="194"/>
      <c r="C1077" s="13"/>
      <c r="D1077" s="195" t="s">
        <v>255</v>
      </c>
      <c r="E1077" s="196" t="s">
        <v>1</v>
      </c>
      <c r="F1077" s="197" t="s">
        <v>1547</v>
      </c>
      <c r="G1077" s="13"/>
      <c r="H1077" s="198">
        <v>18.100000000000001</v>
      </c>
      <c r="I1077" s="199"/>
      <c r="J1077" s="13"/>
      <c r="K1077" s="13"/>
      <c r="L1077" s="194"/>
      <c r="M1077" s="200"/>
      <c r="N1077" s="201"/>
      <c r="O1077" s="201"/>
      <c r="P1077" s="201"/>
      <c r="Q1077" s="201"/>
      <c r="R1077" s="201"/>
      <c r="S1077" s="201"/>
      <c r="T1077" s="202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196" t="s">
        <v>255</v>
      </c>
      <c r="AU1077" s="196" t="s">
        <v>87</v>
      </c>
      <c r="AV1077" s="13" t="s">
        <v>87</v>
      </c>
      <c r="AW1077" s="13" t="s">
        <v>33</v>
      </c>
      <c r="AX1077" s="13" t="s">
        <v>77</v>
      </c>
      <c r="AY1077" s="196" t="s">
        <v>245</v>
      </c>
    </row>
    <row r="1078" s="13" customFormat="1">
      <c r="A1078" s="13"/>
      <c r="B1078" s="194"/>
      <c r="C1078" s="13"/>
      <c r="D1078" s="195" t="s">
        <v>255</v>
      </c>
      <c r="E1078" s="196" t="s">
        <v>1</v>
      </c>
      <c r="F1078" s="197" t="s">
        <v>1548</v>
      </c>
      <c r="G1078" s="13"/>
      <c r="H1078" s="198">
        <v>2.25</v>
      </c>
      <c r="I1078" s="199"/>
      <c r="J1078" s="13"/>
      <c r="K1078" s="13"/>
      <c r="L1078" s="194"/>
      <c r="M1078" s="200"/>
      <c r="N1078" s="201"/>
      <c r="O1078" s="201"/>
      <c r="P1078" s="201"/>
      <c r="Q1078" s="201"/>
      <c r="R1078" s="201"/>
      <c r="S1078" s="201"/>
      <c r="T1078" s="202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196" t="s">
        <v>255</v>
      </c>
      <c r="AU1078" s="196" t="s">
        <v>87</v>
      </c>
      <c r="AV1078" s="13" t="s">
        <v>87</v>
      </c>
      <c r="AW1078" s="13" t="s">
        <v>33</v>
      </c>
      <c r="AX1078" s="13" t="s">
        <v>77</v>
      </c>
      <c r="AY1078" s="196" t="s">
        <v>245</v>
      </c>
    </row>
    <row r="1079" s="13" customFormat="1">
      <c r="A1079" s="13"/>
      <c r="B1079" s="194"/>
      <c r="C1079" s="13"/>
      <c r="D1079" s="195" t="s">
        <v>255</v>
      </c>
      <c r="E1079" s="196" t="s">
        <v>1</v>
      </c>
      <c r="F1079" s="197" t="s">
        <v>1549</v>
      </c>
      <c r="G1079" s="13"/>
      <c r="H1079" s="198">
        <v>14.220000000000001</v>
      </c>
      <c r="I1079" s="199"/>
      <c r="J1079" s="13"/>
      <c r="K1079" s="13"/>
      <c r="L1079" s="194"/>
      <c r="M1079" s="200"/>
      <c r="N1079" s="201"/>
      <c r="O1079" s="201"/>
      <c r="P1079" s="201"/>
      <c r="Q1079" s="201"/>
      <c r="R1079" s="201"/>
      <c r="S1079" s="201"/>
      <c r="T1079" s="20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196" t="s">
        <v>255</v>
      </c>
      <c r="AU1079" s="196" t="s">
        <v>87</v>
      </c>
      <c r="AV1079" s="13" t="s">
        <v>87</v>
      </c>
      <c r="AW1079" s="13" t="s">
        <v>33</v>
      </c>
      <c r="AX1079" s="13" t="s">
        <v>77</v>
      </c>
      <c r="AY1079" s="196" t="s">
        <v>245</v>
      </c>
    </row>
    <row r="1080" s="13" customFormat="1">
      <c r="A1080" s="13"/>
      <c r="B1080" s="194"/>
      <c r="C1080" s="13"/>
      <c r="D1080" s="195" t="s">
        <v>255</v>
      </c>
      <c r="E1080" s="196" t="s">
        <v>1</v>
      </c>
      <c r="F1080" s="197" t="s">
        <v>1550</v>
      </c>
      <c r="G1080" s="13"/>
      <c r="H1080" s="198">
        <v>15.6</v>
      </c>
      <c r="I1080" s="199"/>
      <c r="J1080" s="13"/>
      <c r="K1080" s="13"/>
      <c r="L1080" s="194"/>
      <c r="M1080" s="200"/>
      <c r="N1080" s="201"/>
      <c r="O1080" s="201"/>
      <c r="P1080" s="201"/>
      <c r="Q1080" s="201"/>
      <c r="R1080" s="201"/>
      <c r="S1080" s="201"/>
      <c r="T1080" s="202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196" t="s">
        <v>255</v>
      </c>
      <c r="AU1080" s="196" t="s">
        <v>87</v>
      </c>
      <c r="AV1080" s="13" t="s">
        <v>87</v>
      </c>
      <c r="AW1080" s="13" t="s">
        <v>33</v>
      </c>
      <c r="AX1080" s="13" t="s">
        <v>77</v>
      </c>
      <c r="AY1080" s="196" t="s">
        <v>245</v>
      </c>
    </row>
    <row r="1081" s="13" customFormat="1">
      <c r="A1081" s="13"/>
      <c r="B1081" s="194"/>
      <c r="C1081" s="13"/>
      <c r="D1081" s="195" t="s">
        <v>255</v>
      </c>
      <c r="E1081" s="196" t="s">
        <v>1</v>
      </c>
      <c r="F1081" s="197" t="s">
        <v>1551</v>
      </c>
      <c r="G1081" s="13"/>
      <c r="H1081" s="198">
        <v>2.4750000000000001</v>
      </c>
      <c r="I1081" s="199"/>
      <c r="J1081" s="13"/>
      <c r="K1081" s="13"/>
      <c r="L1081" s="194"/>
      <c r="M1081" s="200"/>
      <c r="N1081" s="201"/>
      <c r="O1081" s="201"/>
      <c r="P1081" s="201"/>
      <c r="Q1081" s="201"/>
      <c r="R1081" s="201"/>
      <c r="S1081" s="201"/>
      <c r="T1081" s="202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196" t="s">
        <v>255</v>
      </c>
      <c r="AU1081" s="196" t="s">
        <v>87</v>
      </c>
      <c r="AV1081" s="13" t="s">
        <v>87</v>
      </c>
      <c r="AW1081" s="13" t="s">
        <v>33</v>
      </c>
      <c r="AX1081" s="13" t="s">
        <v>77</v>
      </c>
      <c r="AY1081" s="196" t="s">
        <v>245</v>
      </c>
    </row>
    <row r="1082" s="13" customFormat="1">
      <c r="A1082" s="13"/>
      <c r="B1082" s="194"/>
      <c r="C1082" s="13"/>
      <c r="D1082" s="195" t="s">
        <v>255</v>
      </c>
      <c r="E1082" s="196" t="s">
        <v>1</v>
      </c>
      <c r="F1082" s="197" t="s">
        <v>1552</v>
      </c>
      <c r="G1082" s="13"/>
      <c r="H1082" s="198">
        <v>3</v>
      </c>
      <c r="I1082" s="199"/>
      <c r="J1082" s="13"/>
      <c r="K1082" s="13"/>
      <c r="L1082" s="194"/>
      <c r="M1082" s="200"/>
      <c r="N1082" s="201"/>
      <c r="O1082" s="201"/>
      <c r="P1082" s="201"/>
      <c r="Q1082" s="201"/>
      <c r="R1082" s="201"/>
      <c r="S1082" s="201"/>
      <c r="T1082" s="202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196" t="s">
        <v>255</v>
      </c>
      <c r="AU1082" s="196" t="s">
        <v>87</v>
      </c>
      <c r="AV1082" s="13" t="s">
        <v>87</v>
      </c>
      <c r="AW1082" s="13" t="s">
        <v>33</v>
      </c>
      <c r="AX1082" s="13" t="s">
        <v>77</v>
      </c>
      <c r="AY1082" s="196" t="s">
        <v>245</v>
      </c>
    </row>
    <row r="1083" s="13" customFormat="1">
      <c r="A1083" s="13"/>
      <c r="B1083" s="194"/>
      <c r="C1083" s="13"/>
      <c r="D1083" s="195" t="s">
        <v>255</v>
      </c>
      <c r="E1083" s="196" t="s">
        <v>1</v>
      </c>
      <c r="F1083" s="197" t="s">
        <v>1553</v>
      </c>
      <c r="G1083" s="13"/>
      <c r="H1083" s="198">
        <v>19.399999999999999</v>
      </c>
      <c r="I1083" s="199"/>
      <c r="J1083" s="13"/>
      <c r="K1083" s="13"/>
      <c r="L1083" s="194"/>
      <c r="M1083" s="200"/>
      <c r="N1083" s="201"/>
      <c r="O1083" s="201"/>
      <c r="P1083" s="201"/>
      <c r="Q1083" s="201"/>
      <c r="R1083" s="201"/>
      <c r="S1083" s="201"/>
      <c r="T1083" s="202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196" t="s">
        <v>255</v>
      </c>
      <c r="AU1083" s="196" t="s">
        <v>87</v>
      </c>
      <c r="AV1083" s="13" t="s">
        <v>87</v>
      </c>
      <c r="AW1083" s="13" t="s">
        <v>33</v>
      </c>
      <c r="AX1083" s="13" t="s">
        <v>77</v>
      </c>
      <c r="AY1083" s="196" t="s">
        <v>245</v>
      </c>
    </row>
    <row r="1084" s="13" customFormat="1">
      <c r="A1084" s="13"/>
      <c r="B1084" s="194"/>
      <c r="C1084" s="13"/>
      <c r="D1084" s="195" t="s">
        <v>255</v>
      </c>
      <c r="E1084" s="196" t="s">
        <v>1</v>
      </c>
      <c r="F1084" s="197" t="s">
        <v>1554</v>
      </c>
      <c r="G1084" s="13"/>
      <c r="H1084" s="198">
        <v>3.375</v>
      </c>
      <c r="I1084" s="199"/>
      <c r="J1084" s="13"/>
      <c r="K1084" s="13"/>
      <c r="L1084" s="194"/>
      <c r="M1084" s="200"/>
      <c r="N1084" s="201"/>
      <c r="O1084" s="201"/>
      <c r="P1084" s="201"/>
      <c r="Q1084" s="201"/>
      <c r="R1084" s="201"/>
      <c r="S1084" s="201"/>
      <c r="T1084" s="202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196" t="s">
        <v>255</v>
      </c>
      <c r="AU1084" s="196" t="s">
        <v>87</v>
      </c>
      <c r="AV1084" s="13" t="s">
        <v>87</v>
      </c>
      <c r="AW1084" s="13" t="s">
        <v>33</v>
      </c>
      <c r="AX1084" s="13" t="s">
        <v>77</v>
      </c>
      <c r="AY1084" s="196" t="s">
        <v>245</v>
      </c>
    </row>
    <row r="1085" s="13" customFormat="1">
      <c r="A1085" s="13"/>
      <c r="B1085" s="194"/>
      <c r="C1085" s="13"/>
      <c r="D1085" s="195" t="s">
        <v>255</v>
      </c>
      <c r="E1085" s="196" t="s">
        <v>1</v>
      </c>
      <c r="F1085" s="197" t="s">
        <v>1555</v>
      </c>
      <c r="G1085" s="13"/>
      <c r="H1085" s="198">
        <v>17.600000000000001</v>
      </c>
      <c r="I1085" s="199"/>
      <c r="J1085" s="13"/>
      <c r="K1085" s="13"/>
      <c r="L1085" s="194"/>
      <c r="M1085" s="200"/>
      <c r="N1085" s="201"/>
      <c r="O1085" s="201"/>
      <c r="P1085" s="201"/>
      <c r="Q1085" s="201"/>
      <c r="R1085" s="201"/>
      <c r="S1085" s="201"/>
      <c r="T1085" s="202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196" t="s">
        <v>255</v>
      </c>
      <c r="AU1085" s="196" t="s">
        <v>87</v>
      </c>
      <c r="AV1085" s="13" t="s">
        <v>87</v>
      </c>
      <c r="AW1085" s="13" t="s">
        <v>33</v>
      </c>
      <c r="AX1085" s="13" t="s">
        <v>77</v>
      </c>
      <c r="AY1085" s="196" t="s">
        <v>245</v>
      </c>
    </row>
    <row r="1086" s="13" customFormat="1">
      <c r="A1086" s="13"/>
      <c r="B1086" s="194"/>
      <c r="C1086" s="13"/>
      <c r="D1086" s="195" t="s">
        <v>255</v>
      </c>
      <c r="E1086" s="196" t="s">
        <v>1</v>
      </c>
      <c r="F1086" s="197" t="s">
        <v>1556</v>
      </c>
      <c r="G1086" s="13"/>
      <c r="H1086" s="198">
        <v>15.4</v>
      </c>
      <c r="I1086" s="199"/>
      <c r="J1086" s="13"/>
      <c r="K1086" s="13"/>
      <c r="L1086" s="194"/>
      <c r="M1086" s="200"/>
      <c r="N1086" s="201"/>
      <c r="O1086" s="201"/>
      <c r="P1086" s="201"/>
      <c r="Q1086" s="201"/>
      <c r="R1086" s="201"/>
      <c r="S1086" s="201"/>
      <c r="T1086" s="20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196" t="s">
        <v>255</v>
      </c>
      <c r="AU1086" s="196" t="s">
        <v>87</v>
      </c>
      <c r="AV1086" s="13" t="s">
        <v>87</v>
      </c>
      <c r="AW1086" s="13" t="s">
        <v>33</v>
      </c>
      <c r="AX1086" s="13" t="s">
        <v>77</v>
      </c>
      <c r="AY1086" s="196" t="s">
        <v>245</v>
      </c>
    </row>
    <row r="1087" s="13" customFormat="1">
      <c r="A1087" s="13"/>
      <c r="B1087" s="194"/>
      <c r="C1087" s="13"/>
      <c r="D1087" s="195" t="s">
        <v>255</v>
      </c>
      <c r="E1087" s="196" t="s">
        <v>1</v>
      </c>
      <c r="F1087" s="197" t="s">
        <v>1557</v>
      </c>
      <c r="G1087" s="13"/>
      <c r="H1087" s="198">
        <v>3.2250000000000001</v>
      </c>
      <c r="I1087" s="199"/>
      <c r="J1087" s="13"/>
      <c r="K1087" s="13"/>
      <c r="L1087" s="194"/>
      <c r="M1087" s="200"/>
      <c r="N1087" s="201"/>
      <c r="O1087" s="201"/>
      <c r="P1087" s="201"/>
      <c r="Q1087" s="201"/>
      <c r="R1087" s="201"/>
      <c r="S1087" s="201"/>
      <c r="T1087" s="202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196" t="s">
        <v>255</v>
      </c>
      <c r="AU1087" s="196" t="s">
        <v>87</v>
      </c>
      <c r="AV1087" s="13" t="s">
        <v>87</v>
      </c>
      <c r="AW1087" s="13" t="s">
        <v>33</v>
      </c>
      <c r="AX1087" s="13" t="s">
        <v>77</v>
      </c>
      <c r="AY1087" s="196" t="s">
        <v>245</v>
      </c>
    </row>
    <row r="1088" s="14" customFormat="1">
      <c r="A1088" s="14"/>
      <c r="B1088" s="203"/>
      <c r="C1088" s="14"/>
      <c r="D1088" s="195" t="s">
        <v>255</v>
      </c>
      <c r="E1088" s="204" t="s">
        <v>1</v>
      </c>
      <c r="F1088" s="205" t="s">
        <v>984</v>
      </c>
      <c r="G1088" s="14"/>
      <c r="H1088" s="206">
        <v>117.795</v>
      </c>
      <c r="I1088" s="207"/>
      <c r="J1088" s="14"/>
      <c r="K1088" s="14"/>
      <c r="L1088" s="203"/>
      <c r="M1088" s="208"/>
      <c r="N1088" s="209"/>
      <c r="O1088" s="209"/>
      <c r="P1088" s="209"/>
      <c r="Q1088" s="209"/>
      <c r="R1088" s="209"/>
      <c r="S1088" s="209"/>
      <c r="T1088" s="210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04" t="s">
        <v>255</v>
      </c>
      <c r="AU1088" s="204" t="s">
        <v>87</v>
      </c>
      <c r="AV1088" s="14" t="s">
        <v>246</v>
      </c>
      <c r="AW1088" s="14" t="s">
        <v>33</v>
      </c>
      <c r="AX1088" s="14" t="s">
        <v>77</v>
      </c>
      <c r="AY1088" s="204" t="s">
        <v>245</v>
      </c>
    </row>
    <row r="1089" s="15" customFormat="1">
      <c r="A1089" s="15"/>
      <c r="B1089" s="211"/>
      <c r="C1089" s="15"/>
      <c r="D1089" s="195" t="s">
        <v>255</v>
      </c>
      <c r="E1089" s="212" t="s">
        <v>184</v>
      </c>
      <c r="F1089" s="213" t="s">
        <v>272</v>
      </c>
      <c r="G1089" s="15"/>
      <c r="H1089" s="214">
        <v>284.09500000000003</v>
      </c>
      <c r="I1089" s="215"/>
      <c r="J1089" s="15"/>
      <c r="K1089" s="15"/>
      <c r="L1089" s="211"/>
      <c r="M1089" s="216"/>
      <c r="N1089" s="217"/>
      <c r="O1089" s="217"/>
      <c r="P1089" s="217"/>
      <c r="Q1089" s="217"/>
      <c r="R1089" s="217"/>
      <c r="S1089" s="217"/>
      <c r="T1089" s="218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12" t="s">
        <v>255</v>
      </c>
      <c r="AU1089" s="212" t="s">
        <v>87</v>
      </c>
      <c r="AV1089" s="15" t="s">
        <v>253</v>
      </c>
      <c r="AW1089" s="15" t="s">
        <v>33</v>
      </c>
      <c r="AX1089" s="15" t="s">
        <v>8</v>
      </c>
      <c r="AY1089" s="212" t="s">
        <v>245</v>
      </c>
    </row>
    <row r="1090" s="2" customFormat="1" ht="14.4" customHeight="1">
      <c r="A1090" s="37"/>
      <c r="B1090" s="180"/>
      <c r="C1090" s="219" t="s">
        <v>1558</v>
      </c>
      <c r="D1090" s="219" t="s">
        <v>377</v>
      </c>
      <c r="E1090" s="220" t="s">
        <v>1559</v>
      </c>
      <c r="F1090" s="221" t="s">
        <v>1560</v>
      </c>
      <c r="G1090" s="222" t="s">
        <v>263</v>
      </c>
      <c r="H1090" s="223">
        <v>312.505</v>
      </c>
      <c r="I1090" s="224"/>
      <c r="J1090" s="225">
        <f>ROUND(I1090*H1090,0)</f>
        <v>0</v>
      </c>
      <c r="K1090" s="221" t="s">
        <v>1</v>
      </c>
      <c r="L1090" s="226"/>
      <c r="M1090" s="227" t="s">
        <v>1</v>
      </c>
      <c r="N1090" s="228" t="s">
        <v>43</v>
      </c>
      <c r="O1090" s="76"/>
      <c r="P1090" s="190">
        <f>O1090*H1090</f>
        <v>0</v>
      </c>
      <c r="Q1090" s="190">
        <v>0.02</v>
      </c>
      <c r="R1090" s="190">
        <f>Q1090*H1090</f>
        <v>6.2500999999999998</v>
      </c>
      <c r="S1090" s="190">
        <v>0</v>
      </c>
      <c r="T1090" s="191">
        <f>S1090*H1090</f>
        <v>0</v>
      </c>
      <c r="U1090" s="37"/>
      <c r="V1090" s="37"/>
      <c r="W1090" s="37"/>
      <c r="X1090" s="37"/>
      <c r="Y1090" s="37"/>
      <c r="Z1090" s="37"/>
      <c r="AA1090" s="37"/>
      <c r="AB1090" s="37"/>
      <c r="AC1090" s="37"/>
      <c r="AD1090" s="37"/>
      <c r="AE1090" s="37"/>
      <c r="AR1090" s="192" t="s">
        <v>468</v>
      </c>
      <c r="AT1090" s="192" t="s">
        <v>377</v>
      </c>
      <c r="AU1090" s="192" t="s">
        <v>87</v>
      </c>
      <c r="AY1090" s="18" t="s">
        <v>245</v>
      </c>
      <c r="BE1090" s="193">
        <f>IF(N1090="základní",J1090,0)</f>
        <v>0</v>
      </c>
      <c r="BF1090" s="193">
        <f>IF(N1090="snížená",J1090,0)</f>
        <v>0</v>
      </c>
      <c r="BG1090" s="193">
        <f>IF(N1090="zákl. přenesená",J1090,0)</f>
        <v>0</v>
      </c>
      <c r="BH1090" s="193">
        <f>IF(N1090="sníž. přenesená",J1090,0)</f>
        <v>0</v>
      </c>
      <c r="BI1090" s="193">
        <f>IF(N1090="nulová",J1090,0)</f>
        <v>0</v>
      </c>
      <c r="BJ1090" s="18" t="s">
        <v>87</v>
      </c>
      <c r="BK1090" s="193">
        <f>ROUND(I1090*H1090,0)</f>
        <v>0</v>
      </c>
      <c r="BL1090" s="18" t="s">
        <v>355</v>
      </c>
      <c r="BM1090" s="192" t="s">
        <v>1561</v>
      </c>
    </row>
    <row r="1091" s="13" customFormat="1">
      <c r="A1091" s="13"/>
      <c r="B1091" s="194"/>
      <c r="C1091" s="13"/>
      <c r="D1091" s="195" t="s">
        <v>255</v>
      </c>
      <c r="E1091" s="196" t="s">
        <v>1</v>
      </c>
      <c r="F1091" s="197" t="s">
        <v>1562</v>
      </c>
      <c r="G1091" s="13"/>
      <c r="H1091" s="198">
        <v>312.505</v>
      </c>
      <c r="I1091" s="199"/>
      <c r="J1091" s="13"/>
      <c r="K1091" s="13"/>
      <c r="L1091" s="194"/>
      <c r="M1091" s="200"/>
      <c r="N1091" s="201"/>
      <c r="O1091" s="201"/>
      <c r="P1091" s="201"/>
      <c r="Q1091" s="201"/>
      <c r="R1091" s="201"/>
      <c r="S1091" s="201"/>
      <c r="T1091" s="202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196" t="s">
        <v>255</v>
      </c>
      <c r="AU1091" s="196" t="s">
        <v>87</v>
      </c>
      <c r="AV1091" s="13" t="s">
        <v>87</v>
      </c>
      <c r="AW1091" s="13" t="s">
        <v>33</v>
      </c>
      <c r="AX1091" s="13" t="s">
        <v>8</v>
      </c>
      <c r="AY1091" s="196" t="s">
        <v>245</v>
      </c>
    </row>
    <row r="1092" s="2" customFormat="1" ht="24.15" customHeight="1">
      <c r="A1092" s="37"/>
      <c r="B1092" s="180"/>
      <c r="C1092" s="181" t="s">
        <v>1563</v>
      </c>
      <c r="D1092" s="181" t="s">
        <v>248</v>
      </c>
      <c r="E1092" s="182" t="s">
        <v>1564</v>
      </c>
      <c r="F1092" s="183" t="s">
        <v>1565</v>
      </c>
      <c r="G1092" s="184" t="s">
        <v>263</v>
      </c>
      <c r="H1092" s="185">
        <v>1</v>
      </c>
      <c r="I1092" s="186"/>
      <c r="J1092" s="187">
        <f>ROUND(I1092*H1092,0)</f>
        <v>0</v>
      </c>
      <c r="K1092" s="183" t="s">
        <v>252</v>
      </c>
      <c r="L1092" s="38"/>
      <c r="M1092" s="188" t="s">
        <v>1</v>
      </c>
      <c r="N1092" s="189" t="s">
        <v>43</v>
      </c>
      <c r="O1092" s="76"/>
      <c r="P1092" s="190">
        <f>O1092*H1092</f>
        <v>0</v>
      </c>
      <c r="Q1092" s="190">
        <v>0.00062985560000000001</v>
      </c>
      <c r="R1092" s="190">
        <f>Q1092*H1092</f>
        <v>0.00062985560000000001</v>
      </c>
      <c r="S1092" s="190">
        <v>0</v>
      </c>
      <c r="T1092" s="191">
        <f>S1092*H1092</f>
        <v>0</v>
      </c>
      <c r="U1092" s="37"/>
      <c r="V1092" s="37"/>
      <c r="W1092" s="37"/>
      <c r="X1092" s="37"/>
      <c r="Y1092" s="37"/>
      <c r="Z1092" s="37"/>
      <c r="AA1092" s="37"/>
      <c r="AB1092" s="37"/>
      <c r="AC1092" s="37"/>
      <c r="AD1092" s="37"/>
      <c r="AE1092" s="37"/>
      <c r="AR1092" s="192" t="s">
        <v>355</v>
      </c>
      <c r="AT1092" s="192" t="s">
        <v>248</v>
      </c>
      <c r="AU1092" s="192" t="s">
        <v>87</v>
      </c>
      <c r="AY1092" s="18" t="s">
        <v>245</v>
      </c>
      <c r="BE1092" s="193">
        <f>IF(N1092="základní",J1092,0)</f>
        <v>0</v>
      </c>
      <c r="BF1092" s="193">
        <f>IF(N1092="snížená",J1092,0)</f>
        <v>0</v>
      </c>
      <c r="BG1092" s="193">
        <f>IF(N1092="zákl. přenesená",J1092,0)</f>
        <v>0</v>
      </c>
      <c r="BH1092" s="193">
        <f>IF(N1092="sníž. přenesená",J1092,0)</f>
        <v>0</v>
      </c>
      <c r="BI1092" s="193">
        <f>IF(N1092="nulová",J1092,0)</f>
        <v>0</v>
      </c>
      <c r="BJ1092" s="18" t="s">
        <v>87</v>
      </c>
      <c r="BK1092" s="193">
        <f>ROUND(I1092*H1092,0)</f>
        <v>0</v>
      </c>
      <c r="BL1092" s="18" t="s">
        <v>355</v>
      </c>
      <c r="BM1092" s="192" t="s">
        <v>1566</v>
      </c>
    </row>
    <row r="1093" s="13" customFormat="1">
      <c r="A1093" s="13"/>
      <c r="B1093" s="194"/>
      <c r="C1093" s="13"/>
      <c r="D1093" s="195" t="s">
        <v>255</v>
      </c>
      <c r="E1093" s="196" t="s">
        <v>1</v>
      </c>
      <c r="F1093" s="197" t="s">
        <v>1567</v>
      </c>
      <c r="G1093" s="13"/>
      <c r="H1093" s="198">
        <v>1</v>
      </c>
      <c r="I1093" s="199"/>
      <c r="J1093" s="13"/>
      <c r="K1093" s="13"/>
      <c r="L1093" s="194"/>
      <c r="M1093" s="200"/>
      <c r="N1093" s="201"/>
      <c r="O1093" s="201"/>
      <c r="P1093" s="201"/>
      <c r="Q1093" s="201"/>
      <c r="R1093" s="201"/>
      <c r="S1093" s="201"/>
      <c r="T1093" s="202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196" t="s">
        <v>255</v>
      </c>
      <c r="AU1093" s="196" t="s">
        <v>87</v>
      </c>
      <c r="AV1093" s="13" t="s">
        <v>87</v>
      </c>
      <c r="AW1093" s="13" t="s">
        <v>33</v>
      </c>
      <c r="AX1093" s="13" t="s">
        <v>77</v>
      </c>
      <c r="AY1093" s="196" t="s">
        <v>245</v>
      </c>
    </row>
    <row r="1094" s="14" customFormat="1">
      <c r="A1094" s="14"/>
      <c r="B1094" s="203"/>
      <c r="C1094" s="14"/>
      <c r="D1094" s="195" t="s">
        <v>255</v>
      </c>
      <c r="E1094" s="204" t="s">
        <v>1</v>
      </c>
      <c r="F1094" s="205" t="s">
        <v>260</v>
      </c>
      <c r="G1094" s="14"/>
      <c r="H1094" s="206">
        <v>1</v>
      </c>
      <c r="I1094" s="207"/>
      <c r="J1094" s="14"/>
      <c r="K1094" s="14"/>
      <c r="L1094" s="203"/>
      <c r="M1094" s="208"/>
      <c r="N1094" s="209"/>
      <c r="O1094" s="209"/>
      <c r="P1094" s="209"/>
      <c r="Q1094" s="209"/>
      <c r="R1094" s="209"/>
      <c r="S1094" s="209"/>
      <c r="T1094" s="210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04" t="s">
        <v>255</v>
      </c>
      <c r="AU1094" s="204" t="s">
        <v>87</v>
      </c>
      <c r="AV1094" s="14" t="s">
        <v>246</v>
      </c>
      <c r="AW1094" s="14" t="s">
        <v>33</v>
      </c>
      <c r="AX1094" s="14" t="s">
        <v>8</v>
      </c>
      <c r="AY1094" s="204" t="s">
        <v>245</v>
      </c>
    </row>
    <row r="1095" s="2" customFormat="1" ht="24.15" customHeight="1">
      <c r="A1095" s="37"/>
      <c r="B1095" s="180"/>
      <c r="C1095" s="219" t="s">
        <v>1568</v>
      </c>
      <c r="D1095" s="219" t="s">
        <v>377</v>
      </c>
      <c r="E1095" s="220" t="s">
        <v>1569</v>
      </c>
      <c r="F1095" s="221" t="s">
        <v>1570</v>
      </c>
      <c r="G1095" s="222" t="s">
        <v>275</v>
      </c>
      <c r="H1095" s="223">
        <v>1</v>
      </c>
      <c r="I1095" s="224"/>
      <c r="J1095" s="225">
        <f>ROUND(I1095*H1095,0)</f>
        <v>0</v>
      </c>
      <c r="K1095" s="221" t="s">
        <v>1</v>
      </c>
      <c r="L1095" s="226"/>
      <c r="M1095" s="227" t="s">
        <v>1</v>
      </c>
      <c r="N1095" s="228" t="s">
        <v>43</v>
      </c>
      <c r="O1095" s="76"/>
      <c r="P1095" s="190">
        <f>O1095*H1095</f>
        <v>0</v>
      </c>
      <c r="Q1095" s="190">
        <v>0.012</v>
      </c>
      <c r="R1095" s="190">
        <f>Q1095*H1095</f>
        <v>0.012</v>
      </c>
      <c r="S1095" s="190">
        <v>0</v>
      </c>
      <c r="T1095" s="191">
        <f>S1095*H1095</f>
        <v>0</v>
      </c>
      <c r="U1095" s="37"/>
      <c r="V1095" s="37"/>
      <c r="W1095" s="37"/>
      <c r="X1095" s="37"/>
      <c r="Y1095" s="37"/>
      <c r="Z1095" s="37"/>
      <c r="AA1095" s="37"/>
      <c r="AB1095" s="37"/>
      <c r="AC1095" s="37"/>
      <c r="AD1095" s="37"/>
      <c r="AE1095" s="37"/>
      <c r="AR1095" s="192" t="s">
        <v>468</v>
      </c>
      <c r="AT1095" s="192" t="s">
        <v>377</v>
      </c>
      <c r="AU1095" s="192" t="s">
        <v>87</v>
      </c>
      <c r="AY1095" s="18" t="s">
        <v>245</v>
      </c>
      <c r="BE1095" s="193">
        <f>IF(N1095="základní",J1095,0)</f>
        <v>0</v>
      </c>
      <c r="BF1095" s="193">
        <f>IF(N1095="snížená",J1095,0)</f>
        <v>0</v>
      </c>
      <c r="BG1095" s="193">
        <f>IF(N1095="zákl. přenesená",J1095,0)</f>
        <v>0</v>
      </c>
      <c r="BH1095" s="193">
        <f>IF(N1095="sníž. přenesená",J1095,0)</f>
        <v>0</v>
      </c>
      <c r="BI1095" s="193">
        <f>IF(N1095="nulová",J1095,0)</f>
        <v>0</v>
      </c>
      <c r="BJ1095" s="18" t="s">
        <v>87</v>
      </c>
      <c r="BK1095" s="193">
        <f>ROUND(I1095*H1095,0)</f>
        <v>0</v>
      </c>
      <c r="BL1095" s="18" t="s">
        <v>355</v>
      </c>
      <c r="BM1095" s="192" t="s">
        <v>1571</v>
      </c>
    </row>
    <row r="1096" s="13" customFormat="1">
      <c r="A1096" s="13"/>
      <c r="B1096" s="194"/>
      <c r="C1096" s="13"/>
      <c r="D1096" s="195" t="s">
        <v>255</v>
      </c>
      <c r="E1096" s="196" t="s">
        <v>1</v>
      </c>
      <c r="F1096" s="197" t="s">
        <v>1567</v>
      </c>
      <c r="G1096" s="13"/>
      <c r="H1096" s="198">
        <v>1</v>
      </c>
      <c r="I1096" s="199"/>
      <c r="J1096" s="13"/>
      <c r="K1096" s="13"/>
      <c r="L1096" s="194"/>
      <c r="M1096" s="200"/>
      <c r="N1096" s="201"/>
      <c r="O1096" s="201"/>
      <c r="P1096" s="201"/>
      <c r="Q1096" s="201"/>
      <c r="R1096" s="201"/>
      <c r="S1096" s="201"/>
      <c r="T1096" s="202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196" t="s">
        <v>255</v>
      </c>
      <c r="AU1096" s="196" t="s">
        <v>87</v>
      </c>
      <c r="AV1096" s="13" t="s">
        <v>87</v>
      </c>
      <c r="AW1096" s="13" t="s">
        <v>33</v>
      </c>
      <c r="AX1096" s="13" t="s">
        <v>77</v>
      </c>
      <c r="AY1096" s="196" t="s">
        <v>245</v>
      </c>
    </row>
    <row r="1097" s="14" customFormat="1">
      <c r="A1097" s="14"/>
      <c r="B1097" s="203"/>
      <c r="C1097" s="14"/>
      <c r="D1097" s="195" t="s">
        <v>255</v>
      </c>
      <c r="E1097" s="204" t="s">
        <v>1</v>
      </c>
      <c r="F1097" s="205" t="s">
        <v>260</v>
      </c>
      <c r="G1097" s="14"/>
      <c r="H1097" s="206">
        <v>1</v>
      </c>
      <c r="I1097" s="207"/>
      <c r="J1097" s="14"/>
      <c r="K1097" s="14"/>
      <c r="L1097" s="203"/>
      <c r="M1097" s="208"/>
      <c r="N1097" s="209"/>
      <c r="O1097" s="209"/>
      <c r="P1097" s="209"/>
      <c r="Q1097" s="209"/>
      <c r="R1097" s="209"/>
      <c r="S1097" s="209"/>
      <c r="T1097" s="210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04" t="s">
        <v>255</v>
      </c>
      <c r="AU1097" s="204" t="s">
        <v>87</v>
      </c>
      <c r="AV1097" s="14" t="s">
        <v>246</v>
      </c>
      <c r="AW1097" s="14" t="s">
        <v>33</v>
      </c>
      <c r="AX1097" s="14" t="s">
        <v>8</v>
      </c>
      <c r="AY1097" s="204" t="s">
        <v>245</v>
      </c>
    </row>
    <row r="1098" s="2" customFormat="1" ht="14.4" customHeight="1">
      <c r="A1098" s="37"/>
      <c r="B1098" s="180"/>
      <c r="C1098" s="181" t="s">
        <v>1572</v>
      </c>
      <c r="D1098" s="181" t="s">
        <v>248</v>
      </c>
      <c r="E1098" s="182" t="s">
        <v>1573</v>
      </c>
      <c r="F1098" s="183" t="s">
        <v>1574</v>
      </c>
      <c r="G1098" s="184" t="s">
        <v>515</v>
      </c>
      <c r="H1098" s="185">
        <v>68</v>
      </c>
      <c r="I1098" s="186"/>
      <c r="J1098" s="187">
        <f>ROUND(I1098*H1098,0)</f>
        <v>0</v>
      </c>
      <c r="K1098" s="183" t="s">
        <v>252</v>
      </c>
      <c r="L1098" s="38"/>
      <c r="M1098" s="188" t="s">
        <v>1</v>
      </c>
      <c r="N1098" s="189" t="s">
        <v>43</v>
      </c>
      <c r="O1098" s="76"/>
      <c r="P1098" s="190">
        <f>O1098*H1098</f>
        <v>0</v>
      </c>
      <c r="Q1098" s="190">
        <v>0.00055000000000000003</v>
      </c>
      <c r="R1098" s="190">
        <f>Q1098*H1098</f>
        <v>0.037400000000000003</v>
      </c>
      <c r="S1098" s="190">
        <v>0</v>
      </c>
      <c r="T1098" s="191">
        <f>S1098*H1098</f>
        <v>0</v>
      </c>
      <c r="U1098" s="37"/>
      <c r="V1098" s="37"/>
      <c r="W1098" s="37"/>
      <c r="X1098" s="37"/>
      <c r="Y1098" s="37"/>
      <c r="Z1098" s="37"/>
      <c r="AA1098" s="37"/>
      <c r="AB1098" s="37"/>
      <c r="AC1098" s="37"/>
      <c r="AD1098" s="37"/>
      <c r="AE1098" s="37"/>
      <c r="AR1098" s="192" t="s">
        <v>355</v>
      </c>
      <c r="AT1098" s="192" t="s">
        <v>248</v>
      </c>
      <c r="AU1098" s="192" t="s">
        <v>87</v>
      </c>
      <c r="AY1098" s="18" t="s">
        <v>245</v>
      </c>
      <c r="BE1098" s="193">
        <f>IF(N1098="základní",J1098,0)</f>
        <v>0</v>
      </c>
      <c r="BF1098" s="193">
        <f>IF(N1098="snížená",J1098,0)</f>
        <v>0</v>
      </c>
      <c r="BG1098" s="193">
        <f>IF(N1098="zákl. přenesená",J1098,0)</f>
        <v>0</v>
      </c>
      <c r="BH1098" s="193">
        <f>IF(N1098="sníž. přenesená",J1098,0)</f>
        <v>0</v>
      </c>
      <c r="BI1098" s="193">
        <f>IF(N1098="nulová",J1098,0)</f>
        <v>0</v>
      </c>
      <c r="BJ1098" s="18" t="s">
        <v>87</v>
      </c>
      <c r="BK1098" s="193">
        <f>ROUND(I1098*H1098,0)</f>
        <v>0</v>
      </c>
      <c r="BL1098" s="18" t="s">
        <v>355</v>
      </c>
      <c r="BM1098" s="192" t="s">
        <v>1575</v>
      </c>
    </row>
    <row r="1099" s="13" customFormat="1">
      <c r="A1099" s="13"/>
      <c r="B1099" s="194"/>
      <c r="C1099" s="13"/>
      <c r="D1099" s="195" t="s">
        <v>255</v>
      </c>
      <c r="E1099" s="196" t="s">
        <v>1</v>
      </c>
      <c r="F1099" s="197" t="s">
        <v>1576</v>
      </c>
      <c r="G1099" s="13"/>
      <c r="H1099" s="198">
        <v>2</v>
      </c>
      <c r="I1099" s="199"/>
      <c r="J1099" s="13"/>
      <c r="K1099" s="13"/>
      <c r="L1099" s="194"/>
      <c r="M1099" s="200"/>
      <c r="N1099" s="201"/>
      <c r="O1099" s="201"/>
      <c r="P1099" s="201"/>
      <c r="Q1099" s="201"/>
      <c r="R1099" s="201"/>
      <c r="S1099" s="201"/>
      <c r="T1099" s="202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196" t="s">
        <v>255</v>
      </c>
      <c r="AU1099" s="196" t="s">
        <v>87</v>
      </c>
      <c r="AV1099" s="13" t="s">
        <v>87</v>
      </c>
      <c r="AW1099" s="13" t="s">
        <v>33</v>
      </c>
      <c r="AX1099" s="13" t="s">
        <v>77</v>
      </c>
      <c r="AY1099" s="196" t="s">
        <v>245</v>
      </c>
    </row>
    <row r="1100" s="13" customFormat="1">
      <c r="A1100" s="13"/>
      <c r="B1100" s="194"/>
      <c r="C1100" s="13"/>
      <c r="D1100" s="195" t="s">
        <v>255</v>
      </c>
      <c r="E1100" s="196" t="s">
        <v>1</v>
      </c>
      <c r="F1100" s="197" t="s">
        <v>1577</v>
      </c>
      <c r="G1100" s="13"/>
      <c r="H1100" s="198">
        <v>20</v>
      </c>
      <c r="I1100" s="199"/>
      <c r="J1100" s="13"/>
      <c r="K1100" s="13"/>
      <c r="L1100" s="194"/>
      <c r="M1100" s="200"/>
      <c r="N1100" s="201"/>
      <c r="O1100" s="201"/>
      <c r="P1100" s="201"/>
      <c r="Q1100" s="201"/>
      <c r="R1100" s="201"/>
      <c r="S1100" s="201"/>
      <c r="T1100" s="20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196" t="s">
        <v>255</v>
      </c>
      <c r="AU1100" s="196" t="s">
        <v>87</v>
      </c>
      <c r="AV1100" s="13" t="s">
        <v>87</v>
      </c>
      <c r="AW1100" s="13" t="s">
        <v>33</v>
      </c>
      <c r="AX1100" s="13" t="s">
        <v>77</v>
      </c>
      <c r="AY1100" s="196" t="s">
        <v>245</v>
      </c>
    </row>
    <row r="1101" s="13" customFormat="1">
      <c r="A1101" s="13"/>
      <c r="B1101" s="194"/>
      <c r="C1101" s="13"/>
      <c r="D1101" s="195" t="s">
        <v>255</v>
      </c>
      <c r="E1101" s="196" t="s">
        <v>1</v>
      </c>
      <c r="F1101" s="197" t="s">
        <v>1578</v>
      </c>
      <c r="G1101" s="13"/>
      <c r="H1101" s="198">
        <v>16</v>
      </c>
      <c r="I1101" s="199"/>
      <c r="J1101" s="13"/>
      <c r="K1101" s="13"/>
      <c r="L1101" s="194"/>
      <c r="M1101" s="200"/>
      <c r="N1101" s="201"/>
      <c r="O1101" s="201"/>
      <c r="P1101" s="201"/>
      <c r="Q1101" s="201"/>
      <c r="R1101" s="201"/>
      <c r="S1101" s="201"/>
      <c r="T1101" s="202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196" t="s">
        <v>255</v>
      </c>
      <c r="AU1101" s="196" t="s">
        <v>87</v>
      </c>
      <c r="AV1101" s="13" t="s">
        <v>87</v>
      </c>
      <c r="AW1101" s="13" t="s">
        <v>33</v>
      </c>
      <c r="AX1101" s="13" t="s">
        <v>77</v>
      </c>
      <c r="AY1101" s="196" t="s">
        <v>245</v>
      </c>
    </row>
    <row r="1102" s="13" customFormat="1">
      <c r="A1102" s="13"/>
      <c r="B1102" s="194"/>
      <c r="C1102" s="13"/>
      <c r="D1102" s="195" t="s">
        <v>255</v>
      </c>
      <c r="E1102" s="196" t="s">
        <v>1</v>
      </c>
      <c r="F1102" s="197" t="s">
        <v>1579</v>
      </c>
      <c r="G1102" s="13"/>
      <c r="H1102" s="198">
        <v>2</v>
      </c>
      <c r="I1102" s="199"/>
      <c r="J1102" s="13"/>
      <c r="K1102" s="13"/>
      <c r="L1102" s="194"/>
      <c r="M1102" s="200"/>
      <c r="N1102" s="201"/>
      <c r="O1102" s="201"/>
      <c r="P1102" s="201"/>
      <c r="Q1102" s="201"/>
      <c r="R1102" s="201"/>
      <c r="S1102" s="201"/>
      <c r="T1102" s="202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196" t="s">
        <v>255</v>
      </c>
      <c r="AU1102" s="196" t="s">
        <v>87</v>
      </c>
      <c r="AV1102" s="13" t="s">
        <v>87</v>
      </c>
      <c r="AW1102" s="13" t="s">
        <v>33</v>
      </c>
      <c r="AX1102" s="13" t="s">
        <v>77</v>
      </c>
      <c r="AY1102" s="196" t="s">
        <v>245</v>
      </c>
    </row>
    <row r="1103" s="14" customFormat="1">
      <c r="A1103" s="14"/>
      <c r="B1103" s="203"/>
      <c r="C1103" s="14"/>
      <c r="D1103" s="195" t="s">
        <v>255</v>
      </c>
      <c r="E1103" s="204" t="s">
        <v>1</v>
      </c>
      <c r="F1103" s="205" t="s">
        <v>977</v>
      </c>
      <c r="G1103" s="14"/>
      <c r="H1103" s="206">
        <v>40</v>
      </c>
      <c r="I1103" s="207"/>
      <c r="J1103" s="14"/>
      <c r="K1103" s="14"/>
      <c r="L1103" s="203"/>
      <c r="M1103" s="208"/>
      <c r="N1103" s="209"/>
      <c r="O1103" s="209"/>
      <c r="P1103" s="209"/>
      <c r="Q1103" s="209"/>
      <c r="R1103" s="209"/>
      <c r="S1103" s="209"/>
      <c r="T1103" s="210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04" t="s">
        <v>255</v>
      </c>
      <c r="AU1103" s="204" t="s">
        <v>87</v>
      </c>
      <c r="AV1103" s="14" t="s">
        <v>246</v>
      </c>
      <c r="AW1103" s="14" t="s">
        <v>33</v>
      </c>
      <c r="AX1103" s="14" t="s">
        <v>77</v>
      </c>
      <c r="AY1103" s="204" t="s">
        <v>245</v>
      </c>
    </row>
    <row r="1104" s="13" customFormat="1">
      <c r="A1104" s="13"/>
      <c r="B1104" s="194"/>
      <c r="C1104" s="13"/>
      <c r="D1104" s="195" t="s">
        <v>255</v>
      </c>
      <c r="E1104" s="196" t="s">
        <v>1</v>
      </c>
      <c r="F1104" s="197" t="s">
        <v>1580</v>
      </c>
      <c r="G1104" s="13"/>
      <c r="H1104" s="198">
        <v>6</v>
      </c>
      <c r="I1104" s="199"/>
      <c r="J1104" s="13"/>
      <c r="K1104" s="13"/>
      <c r="L1104" s="194"/>
      <c r="M1104" s="200"/>
      <c r="N1104" s="201"/>
      <c r="O1104" s="201"/>
      <c r="P1104" s="201"/>
      <c r="Q1104" s="201"/>
      <c r="R1104" s="201"/>
      <c r="S1104" s="201"/>
      <c r="T1104" s="20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196" t="s">
        <v>255</v>
      </c>
      <c r="AU1104" s="196" t="s">
        <v>87</v>
      </c>
      <c r="AV1104" s="13" t="s">
        <v>87</v>
      </c>
      <c r="AW1104" s="13" t="s">
        <v>33</v>
      </c>
      <c r="AX1104" s="13" t="s">
        <v>77</v>
      </c>
      <c r="AY1104" s="196" t="s">
        <v>245</v>
      </c>
    </row>
    <row r="1105" s="13" customFormat="1">
      <c r="A1105" s="13"/>
      <c r="B1105" s="194"/>
      <c r="C1105" s="13"/>
      <c r="D1105" s="195" t="s">
        <v>255</v>
      </c>
      <c r="E1105" s="196" t="s">
        <v>1</v>
      </c>
      <c r="F1105" s="197" t="s">
        <v>1581</v>
      </c>
      <c r="G1105" s="13"/>
      <c r="H1105" s="198">
        <v>2</v>
      </c>
      <c r="I1105" s="199"/>
      <c r="J1105" s="13"/>
      <c r="K1105" s="13"/>
      <c r="L1105" s="194"/>
      <c r="M1105" s="200"/>
      <c r="N1105" s="201"/>
      <c r="O1105" s="201"/>
      <c r="P1105" s="201"/>
      <c r="Q1105" s="201"/>
      <c r="R1105" s="201"/>
      <c r="S1105" s="201"/>
      <c r="T1105" s="202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196" t="s">
        <v>255</v>
      </c>
      <c r="AU1105" s="196" t="s">
        <v>87</v>
      </c>
      <c r="AV1105" s="13" t="s">
        <v>87</v>
      </c>
      <c r="AW1105" s="13" t="s">
        <v>33</v>
      </c>
      <c r="AX1105" s="13" t="s">
        <v>77</v>
      </c>
      <c r="AY1105" s="196" t="s">
        <v>245</v>
      </c>
    </row>
    <row r="1106" s="13" customFormat="1">
      <c r="A1106" s="13"/>
      <c r="B1106" s="194"/>
      <c r="C1106" s="13"/>
      <c r="D1106" s="195" t="s">
        <v>255</v>
      </c>
      <c r="E1106" s="196" t="s">
        <v>1</v>
      </c>
      <c r="F1106" s="197" t="s">
        <v>1582</v>
      </c>
      <c r="G1106" s="13"/>
      <c r="H1106" s="198">
        <v>6</v>
      </c>
      <c r="I1106" s="199"/>
      <c r="J1106" s="13"/>
      <c r="K1106" s="13"/>
      <c r="L1106" s="194"/>
      <c r="M1106" s="200"/>
      <c r="N1106" s="201"/>
      <c r="O1106" s="201"/>
      <c r="P1106" s="201"/>
      <c r="Q1106" s="201"/>
      <c r="R1106" s="201"/>
      <c r="S1106" s="201"/>
      <c r="T1106" s="202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196" t="s">
        <v>255</v>
      </c>
      <c r="AU1106" s="196" t="s">
        <v>87</v>
      </c>
      <c r="AV1106" s="13" t="s">
        <v>87</v>
      </c>
      <c r="AW1106" s="13" t="s">
        <v>33</v>
      </c>
      <c r="AX1106" s="13" t="s">
        <v>77</v>
      </c>
      <c r="AY1106" s="196" t="s">
        <v>245</v>
      </c>
    </row>
    <row r="1107" s="13" customFormat="1">
      <c r="A1107" s="13"/>
      <c r="B1107" s="194"/>
      <c r="C1107" s="13"/>
      <c r="D1107" s="195" t="s">
        <v>255</v>
      </c>
      <c r="E1107" s="196" t="s">
        <v>1</v>
      </c>
      <c r="F1107" s="197" t="s">
        <v>1583</v>
      </c>
      <c r="G1107" s="13"/>
      <c r="H1107" s="198">
        <v>10</v>
      </c>
      <c r="I1107" s="199"/>
      <c r="J1107" s="13"/>
      <c r="K1107" s="13"/>
      <c r="L1107" s="194"/>
      <c r="M1107" s="200"/>
      <c r="N1107" s="201"/>
      <c r="O1107" s="201"/>
      <c r="P1107" s="201"/>
      <c r="Q1107" s="201"/>
      <c r="R1107" s="201"/>
      <c r="S1107" s="201"/>
      <c r="T1107" s="202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196" t="s">
        <v>255</v>
      </c>
      <c r="AU1107" s="196" t="s">
        <v>87</v>
      </c>
      <c r="AV1107" s="13" t="s">
        <v>87</v>
      </c>
      <c r="AW1107" s="13" t="s">
        <v>33</v>
      </c>
      <c r="AX1107" s="13" t="s">
        <v>77</v>
      </c>
      <c r="AY1107" s="196" t="s">
        <v>245</v>
      </c>
    </row>
    <row r="1108" s="13" customFormat="1">
      <c r="A1108" s="13"/>
      <c r="B1108" s="194"/>
      <c r="C1108" s="13"/>
      <c r="D1108" s="195" t="s">
        <v>255</v>
      </c>
      <c r="E1108" s="196" t="s">
        <v>1</v>
      </c>
      <c r="F1108" s="197" t="s">
        <v>1584</v>
      </c>
      <c r="G1108" s="13"/>
      <c r="H1108" s="198">
        <v>2</v>
      </c>
      <c r="I1108" s="199"/>
      <c r="J1108" s="13"/>
      <c r="K1108" s="13"/>
      <c r="L1108" s="194"/>
      <c r="M1108" s="200"/>
      <c r="N1108" s="201"/>
      <c r="O1108" s="201"/>
      <c r="P1108" s="201"/>
      <c r="Q1108" s="201"/>
      <c r="R1108" s="201"/>
      <c r="S1108" s="201"/>
      <c r="T1108" s="20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196" t="s">
        <v>255</v>
      </c>
      <c r="AU1108" s="196" t="s">
        <v>87</v>
      </c>
      <c r="AV1108" s="13" t="s">
        <v>87</v>
      </c>
      <c r="AW1108" s="13" t="s">
        <v>33</v>
      </c>
      <c r="AX1108" s="13" t="s">
        <v>77</v>
      </c>
      <c r="AY1108" s="196" t="s">
        <v>245</v>
      </c>
    </row>
    <row r="1109" s="13" customFormat="1">
      <c r="A1109" s="13"/>
      <c r="B1109" s="194"/>
      <c r="C1109" s="13"/>
      <c r="D1109" s="195" t="s">
        <v>255</v>
      </c>
      <c r="E1109" s="196" t="s">
        <v>1</v>
      </c>
      <c r="F1109" s="197" t="s">
        <v>1585</v>
      </c>
      <c r="G1109" s="13"/>
      <c r="H1109" s="198">
        <v>2</v>
      </c>
      <c r="I1109" s="199"/>
      <c r="J1109" s="13"/>
      <c r="K1109" s="13"/>
      <c r="L1109" s="194"/>
      <c r="M1109" s="200"/>
      <c r="N1109" s="201"/>
      <c r="O1109" s="201"/>
      <c r="P1109" s="201"/>
      <c r="Q1109" s="201"/>
      <c r="R1109" s="201"/>
      <c r="S1109" s="201"/>
      <c r="T1109" s="202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196" t="s">
        <v>255</v>
      </c>
      <c r="AU1109" s="196" t="s">
        <v>87</v>
      </c>
      <c r="AV1109" s="13" t="s">
        <v>87</v>
      </c>
      <c r="AW1109" s="13" t="s">
        <v>33</v>
      </c>
      <c r="AX1109" s="13" t="s">
        <v>77</v>
      </c>
      <c r="AY1109" s="196" t="s">
        <v>245</v>
      </c>
    </row>
    <row r="1110" s="14" customFormat="1">
      <c r="A1110" s="14"/>
      <c r="B1110" s="203"/>
      <c r="C1110" s="14"/>
      <c r="D1110" s="195" t="s">
        <v>255</v>
      </c>
      <c r="E1110" s="204" t="s">
        <v>1</v>
      </c>
      <c r="F1110" s="205" t="s">
        <v>984</v>
      </c>
      <c r="G1110" s="14"/>
      <c r="H1110" s="206">
        <v>28</v>
      </c>
      <c r="I1110" s="207"/>
      <c r="J1110" s="14"/>
      <c r="K1110" s="14"/>
      <c r="L1110" s="203"/>
      <c r="M1110" s="208"/>
      <c r="N1110" s="209"/>
      <c r="O1110" s="209"/>
      <c r="P1110" s="209"/>
      <c r="Q1110" s="209"/>
      <c r="R1110" s="209"/>
      <c r="S1110" s="209"/>
      <c r="T1110" s="210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04" t="s">
        <v>255</v>
      </c>
      <c r="AU1110" s="204" t="s">
        <v>87</v>
      </c>
      <c r="AV1110" s="14" t="s">
        <v>246</v>
      </c>
      <c r="AW1110" s="14" t="s">
        <v>33</v>
      </c>
      <c r="AX1110" s="14" t="s">
        <v>77</v>
      </c>
      <c r="AY1110" s="204" t="s">
        <v>245</v>
      </c>
    </row>
    <row r="1111" s="15" customFormat="1">
      <c r="A1111" s="15"/>
      <c r="B1111" s="211"/>
      <c r="C1111" s="15"/>
      <c r="D1111" s="195" t="s">
        <v>255</v>
      </c>
      <c r="E1111" s="212" t="s">
        <v>1</v>
      </c>
      <c r="F1111" s="213" t="s">
        <v>272</v>
      </c>
      <c r="G1111" s="15"/>
      <c r="H1111" s="214">
        <v>68</v>
      </c>
      <c r="I1111" s="215"/>
      <c r="J1111" s="15"/>
      <c r="K1111" s="15"/>
      <c r="L1111" s="211"/>
      <c r="M1111" s="216"/>
      <c r="N1111" s="217"/>
      <c r="O1111" s="217"/>
      <c r="P1111" s="217"/>
      <c r="Q1111" s="217"/>
      <c r="R1111" s="217"/>
      <c r="S1111" s="217"/>
      <c r="T1111" s="218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12" t="s">
        <v>255</v>
      </c>
      <c r="AU1111" s="212" t="s">
        <v>87</v>
      </c>
      <c r="AV1111" s="15" t="s">
        <v>253</v>
      </c>
      <c r="AW1111" s="15" t="s">
        <v>33</v>
      </c>
      <c r="AX1111" s="15" t="s">
        <v>8</v>
      </c>
      <c r="AY1111" s="212" t="s">
        <v>245</v>
      </c>
    </row>
    <row r="1112" s="2" customFormat="1" ht="14.4" customHeight="1">
      <c r="A1112" s="37"/>
      <c r="B1112" s="180"/>
      <c r="C1112" s="181" t="s">
        <v>1586</v>
      </c>
      <c r="D1112" s="181" t="s">
        <v>248</v>
      </c>
      <c r="E1112" s="182" t="s">
        <v>1587</v>
      </c>
      <c r="F1112" s="183" t="s">
        <v>1588</v>
      </c>
      <c r="G1112" s="184" t="s">
        <v>515</v>
      </c>
      <c r="H1112" s="185">
        <v>161.86000000000001</v>
      </c>
      <c r="I1112" s="186"/>
      <c r="J1112" s="187">
        <f>ROUND(I1112*H1112,0)</f>
        <v>0</v>
      </c>
      <c r="K1112" s="183" t="s">
        <v>252</v>
      </c>
      <c r="L1112" s="38"/>
      <c r="M1112" s="188" t="s">
        <v>1</v>
      </c>
      <c r="N1112" s="189" t="s">
        <v>43</v>
      </c>
      <c r="O1112" s="76"/>
      <c r="P1112" s="190">
        <f>O1112*H1112</f>
        <v>0</v>
      </c>
      <c r="Q1112" s="190">
        <v>0.00050000000000000001</v>
      </c>
      <c r="R1112" s="190">
        <f>Q1112*H1112</f>
        <v>0.080930000000000002</v>
      </c>
      <c r="S1112" s="190">
        <v>0</v>
      </c>
      <c r="T1112" s="191">
        <f>S1112*H1112</f>
        <v>0</v>
      </c>
      <c r="U1112" s="37"/>
      <c r="V1112" s="37"/>
      <c r="W1112" s="37"/>
      <c r="X1112" s="37"/>
      <c r="Y1112" s="37"/>
      <c r="Z1112" s="37"/>
      <c r="AA1112" s="37"/>
      <c r="AB1112" s="37"/>
      <c r="AC1112" s="37"/>
      <c r="AD1112" s="37"/>
      <c r="AE1112" s="37"/>
      <c r="AR1112" s="192" t="s">
        <v>355</v>
      </c>
      <c r="AT1112" s="192" t="s">
        <v>248</v>
      </c>
      <c r="AU1112" s="192" t="s">
        <v>87</v>
      </c>
      <c r="AY1112" s="18" t="s">
        <v>245</v>
      </c>
      <c r="BE1112" s="193">
        <f>IF(N1112="základní",J1112,0)</f>
        <v>0</v>
      </c>
      <c r="BF1112" s="193">
        <f>IF(N1112="snížená",J1112,0)</f>
        <v>0</v>
      </c>
      <c r="BG1112" s="193">
        <f>IF(N1112="zákl. přenesená",J1112,0)</f>
        <v>0</v>
      </c>
      <c r="BH1112" s="193">
        <f>IF(N1112="sníž. přenesená",J1112,0)</f>
        <v>0</v>
      </c>
      <c r="BI1112" s="193">
        <f>IF(N1112="nulová",J1112,0)</f>
        <v>0</v>
      </c>
      <c r="BJ1112" s="18" t="s">
        <v>87</v>
      </c>
      <c r="BK1112" s="193">
        <f>ROUND(I1112*H1112,0)</f>
        <v>0</v>
      </c>
      <c r="BL1112" s="18" t="s">
        <v>355</v>
      </c>
      <c r="BM1112" s="192" t="s">
        <v>1589</v>
      </c>
    </row>
    <row r="1113" s="13" customFormat="1">
      <c r="A1113" s="13"/>
      <c r="B1113" s="194"/>
      <c r="C1113" s="13"/>
      <c r="D1113" s="195" t="s">
        <v>255</v>
      </c>
      <c r="E1113" s="196" t="s">
        <v>1</v>
      </c>
      <c r="F1113" s="197" t="s">
        <v>1590</v>
      </c>
      <c r="G1113" s="13"/>
      <c r="H1113" s="198">
        <v>1.5</v>
      </c>
      <c r="I1113" s="199"/>
      <c r="J1113" s="13"/>
      <c r="K1113" s="13"/>
      <c r="L1113" s="194"/>
      <c r="M1113" s="200"/>
      <c r="N1113" s="201"/>
      <c r="O1113" s="201"/>
      <c r="P1113" s="201"/>
      <c r="Q1113" s="201"/>
      <c r="R1113" s="201"/>
      <c r="S1113" s="201"/>
      <c r="T1113" s="202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196" t="s">
        <v>255</v>
      </c>
      <c r="AU1113" s="196" t="s">
        <v>87</v>
      </c>
      <c r="AV1113" s="13" t="s">
        <v>87</v>
      </c>
      <c r="AW1113" s="13" t="s">
        <v>33</v>
      </c>
      <c r="AX1113" s="13" t="s">
        <v>77</v>
      </c>
      <c r="AY1113" s="196" t="s">
        <v>245</v>
      </c>
    </row>
    <row r="1114" s="13" customFormat="1">
      <c r="A1114" s="13"/>
      <c r="B1114" s="194"/>
      <c r="C1114" s="13"/>
      <c r="D1114" s="195" t="s">
        <v>255</v>
      </c>
      <c r="E1114" s="196" t="s">
        <v>1</v>
      </c>
      <c r="F1114" s="197" t="s">
        <v>1591</v>
      </c>
      <c r="G1114" s="13"/>
      <c r="H1114" s="198">
        <v>2.7000000000000002</v>
      </c>
      <c r="I1114" s="199"/>
      <c r="J1114" s="13"/>
      <c r="K1114" s="13"/>
      <c r="L1114" s="194"/>
      <c r="M1114" s="200"/>
      <c r="N1114" s="201"/>
      <c r="O1114" s="201"/>
      <c r="P1114" s="201"/>
      <c r="Q1114" s="201"/>
      <c r="R1114" s="201"/>
      <c r="S1114" s="201"/>
      <c r="T1114" s="202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196" t="s">
        <v>255</v>
      </c>
      <c r="AU1114" s="196" t="s">
        <v>87</v>
      </c>
      <c r="AV1114" s="13" t="s">
        <v>87</v>
      </c>
      <c r="AW1114" s="13" t="s">
        <v>33</v>
      </c>
      <c r="AX1114" s="13" t="s">
        <v>77</v>
      </c>
      <c r="AY1114" s="196" t="s">
        <v>245</v>
      </c>
    </row>
    <row r="1115" s="13" customFormat="1">
      <c r="A1115" s="13"/>
      <c r="B1115" s="194"/>
      <c r="C1115" s="13"/>
      <c r="D1115" s="195" t="s">
        <v>255</v>
      </c>
      <c r="E1115" s="196" t="s">
        <v>1</v>
      </c>
      <c r="F1115" s="197" t="s">
        <v>1592</v>
      </c>
      <c r="G1115" s="13"/>
      <c r="H1115" s="198">
        <v>8.6999999999999993</v>
      </c>
      <c r="I1115" s="199"/>
      <c r="J1115" s="13"/>
      <c r="K1115" s="13"/>
      <c r="L1115" s="194"/>
      <c r="M1115" s="200"/>
      <c r="N1115" s="201"/>
      <c r="O1115" s="201"/>
      <c r="P1115" s="201"/>
      <c r="Q1115" s="201"/>
      <c r="R1115" s="201"/>
      <c r="S1115" s="201"/>
      <c r="T1115" s="202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196" t="s">
        <v>255</v>
      </c>
      <c r="AU1115" s="196" t="s">
        <v>87</v>
      </c>
      <c r="AV1115" s="13" t="s">
        <v>87</v>
      </c>
      <c r="AW1115" s="13" t="s">
        <v>33</v>
      </c>
      <c r="AX1115" s="13" t="s">
        <v>77</v>
      </c>
      <c r="AY1115" s="196" t="s">
        <v>245</v>
      </c>
    </row>
    <row r="1116" s="13" customFormat="1">
      <c r="A1116" s="13"/>
      <c r="B1116" s="194"/>
      <c r="C1116" s="13"/>
      <c r="D1116" s="195" t="s">
        <v>255</v>
      </c>
      <c r="E1116" s="196" t="s">
        <v>1</v>
      </c>
      <c r="F1116" s="197" t="s">
        <v>1593</v>
      </c>
      <c r="G1116" s="13"/>
      <c r="H1116" s="198">
        <v>2.3999999999999999</v>
      </c>
      <c r="I1116" s="199"/>
      <c r="J1116" s="13"/>
      <c r="K1116" s="13"/>
      <c r="L1116" s="194"/>
      <c r="M1116" s="200"/>
      <c r="N1116" s="201"/>
      <c r="O1116" s="201"/>
      <c r="P1116" s="201"/>
      <c r="Q1116" s="201"/>
      <c r="R1116" s="201"/>
      <c r="S1116" s="201"/>
      <c r="T1116" s="20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196" t="s">
        <v>255</v>
      </c>
      <c r="AU1116" s="196" t="s">
        <v>87</v>
      </c>
      <c r="AV1116" s="13" t="s">
        <v>87</v>
      </c>
      <c r="AW1116" s="13" t="s">
        <v>33</v>
      </c>
      <c r="AX1116" s="13" t="s">
        <v>77</v>
      </c>
      <c r="AY1116" s="196" t="s">
        <v>245</v>
      </c>
    </row>
    <row r="1117" s="13" customFormat="1">
      <c r="A1117" s="13"/>
      <c r="B1117" s="194"/>
      <c r="C1117" s="13"/>
      <c r="D1117" s="195" t="s">
        <v>255</v>
      </c>
      <c r="E1117" s="196" t="s">
        <v>1</v>
      </c>
      <c r="F1117" s="197" t="s">
        <v>1594</v>
      </c>
      <c r="G1117" s="13"/>
      <c r="H1117" s="198">
        <v>1.8</v>
      </c>
      <c r="I1117" s="199"/>
      <c r="J1117" s="13"/>
      <c r="K1117" s="13"/>
      <c r="L1117" s="194"/>
      <c r="M1117" s="200"/>
      <c r="N1117" s="201"/>
      <c r="O1117" s="201"/>
      <c r="P1117" s="201"/>
      <c r="Q1117" s="201"/>
      <c r="R1117" s="201"/>
      <c r="S1117" s="201"/>
      <c r="T1117" s="202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196" t="s">
        <v>255</v>
      </c>
      <c r="AU1117" s="196" t="s">
        <v>87</v>
      </c>
      <c r="AV1117" s="13" t="s">
        <v>87</v>
      </c>
      <c r="AW1117" s="13" t="s">
        <v>33</v>
      </c>
      <c r="AX1117" s="13" t="s">
        <v>77</v>
      </c>
      <c r="AY1117" s="196" t="s">
        <v>245</v>
      </c>
    </row>
    <row r="1118" s="13" customFormat="1">
      <c r="A1118" s="13"/>
      <c r="B1118" s="194"/>
      <c r="C1118" s="13"/>
      <c r="D1118" s="195" t="s">
        <v>255</v>
      </c>
      <c r="E1118" s="196" t="s">
        <v>1</v>
      </c>
      <c r="F1118" s="197" t="s">
        <v>1595</v>
      </c>
      <c r="G1118" s="13"/>
      <c r="H1118" s="198">
        <v>6</v>
      </c>
      <c r="I1118" s="199"/>
      <c r="J1118" s="13"/>
      <c r="K1118" s="13"/>
      <c r="L1118" s="194"/>
      <c r="M1118" s="200"/>
      <c r="N1118" s="201"/>
      <c r="O1118" s="201"/>
      <c r="P1118" s="201"/>
      <c r="Q1118" s="201"/>
      <c r="R1118" s="201"/>
      <c r="S1118" s="201"/>
      <c r="T1118" s="202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196" t="s">
        <v>255</v>
      </c>
      <c r="AU1118" s="196" t="s">
        <v>87</v>
      </c>
      <c r="AV1118" s="13" t="s">
        <v>87</v>
      </c>
      <c r="AW1118" s="13" t="s">
        <v>33</v>
      </c>
      <c r="AX1118" s="13" t="s">
        <v>77</v>
      </c>
      <c r="AY1118" s="196" t="s">
        <v>245</v>
      </c>
    </row>
    <row r="1119" s="13" customFormat="1">
      <c r="A1119" s="13"/>
      <c r="B1119" s="194"/>
      <c r="C1119" s="13"/>
      <c r="D1119" s="195" t="s">
        <v>255</v>
      </c>
      <c r="E1119" s="196" t="s">
        <v>1</v>
      </c>
      <c r="F1119" s="197" t="s">
        <v>1596</v>
      </c>
      <c r="G1119" s="13"/>
      <c r="H1119" s="198">
        <v>6.2999999999999998</v>
      </c>
      <c r="I1119" s="199"/>
      <c r="J1119" s="13"/>
      <c r="K1119" s="13"/>
      <c r="L1119" s="194"/>
      <c r="M1119" s="200"/>
      <c r="N1119" s="201"/>
      <c r="O1119" s="201"/>
      <c r="P1119" s="201"/>
      <c r="Q1119" s="201"/>
      <c r="R1119" s="201"/>
      <c r="S1119" s="201"/>
      <c r="T1119" s="202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196" t="s">
        <v>255</v>
      </c>
      <c r="AU1119" s="196" t="s">
        <v>87</v>
      </c>
      <c r="AV1119" s="13" t="s">
        <v>87</v>
      </c>
      <c r="AW1119" s="13" t="s">
        <v>33</v>
      </c>
      <c r="AX1119" s="13" t="s">
        <v>77</v>
      </c>
      <c r="AY1119" s="196" t="s">
        <v>245</v>
      </c>
    </row>
    <row r="1120" s="13" customFormat="1">
      <c r="A1120" s="13"/>
      <c r="B1120" s="194"/>
      <c r="C1120" s="13"/>
      <c r="D1120" s="195" t="s">
        <v>255</v>
      </c>
      <c r="E1120" s="196" t="s">
        <v>1</v>
      </c>
      <c r="F1120" s="197" t="s">
        <v>1597</v>
      </c>
      <c r="G1120" s="13"/>
      <c r="H1120" s="198">
        <v>15.300000000000001</v>
      </c>
      <c r="I1120" s="199"/>
      <c r="J1120" s="13"/>
      <c r="K1120" s="13"/>
      <c r="L1120" s="194"/>
      <c r="M1120" s="200"/>
      <c r="N1120" s="201"/>
      <c r="O1120" s="201"/>
      <c r="P1120" s="201"/>
      <c r="Q1120" s="201"/>
      <c r="R1120" s="201"/>
      <c r="S1120" s="201"/>
      <c r="T1120" s="202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196" t="s">
        <v>255</v>
      </c>
      <c r="AU1120" s="196" t="s">
        <v>87</v>
      </c>
      <c r="AV1120" s="13" t="s">
        <v>87</v>
      </c>
      <c r="AW1120" s="13" t="s">
        <v>33</v>
      </c>
      <c r="AX1120" s="13" t="s">
        <v>77</v>
      </c>
      <c r="AY1120" s="196" t="s">
        <v>245</v>
      </c>
    </row>
    <row r="1121" s="13" customFormat="1">
      <c r="A1121" s="13"/>
      <c r="B1121" s="194"/>
      <c r="C1121" s="13"/>
      <c r="D1121" s="195" t="s">
        <v>255</v>
      </c>
      <c r="E1121" s="196" t="s">
        <v>1</v>
      </c>
      <c r="F1121" s="197" t="s">
        <v>1598</v>
      </c>
      <c r="G1121" s="13"/>
      <c r="H1121" s="198">
        <v>11.4</v>
      </c>
      <c r="I1121" s="199"/>
      <c r="J1121" s="13"/>
      <c r="K1121" s="13"/>
      <c r="L1121" s="194"/>
      <c r="M1121" s="200"/>
      <c r="N1121" s="201"/>
      <c r="O1121" s="201"/>
      <c r="P1121" s="201"/>
      <c r="Q1121" s="201"/>
      <c r="R1121" s="201"/>
      <c r="S1121" s="201"/>
      <c r="T1121" s="202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196" t="s">
        <v>255</v>
      </c>
      <c r="AU1121" s="196" t="s">
        <v>87</v>
      </c>
      <c r="AV1121" s="13" t="s">
        <v>87</v>
      </c>
      <c r="AW1121" s="13" t="s">
        <v>33</v>
      </c>
      <c r="AX1121" s="13" t="s">
        <v>77</v>
      </c>
      <c r="AY1121" s="196" t="s">
        <v>245</v>
      </c>
    </row>
    <row r="1122" s="13" customFormat="1">
      <c r="A1122" s="13"/>
      <c r="B1122" s="194"/>
      <c r="C1122" s="13"/>
      <c r="D1122" s="195" t="s">
        <v>255</v>
      </c>
      <c r="E1122" s="196" t="s">
        <v>1</v>
      </c>
      <c r="F1122" s="197" t="s">
        <v>1599</v>
      </c>
      <c r="G1122" s="13"/>
      <c r="H1122" s="198">
        <v>7.2999999999999998</v>
      </c>
      <c r="I1122" s="199"/>
      <c r="J1122" s="13"/>
      <c r="K1122" s="13"/>
      <c r="L1122" s="194"/>
      <c r="M1122" s="200"/>
      <c r="N1122" s="201"/>
      <c r="O1122" s="201"/>
      <c r="P1122" s="201"/>
      <c r="Q1122" s="201"/>
      <c r="R1122" s="201"/>
      <c r="S1122" s="201"/>
      <c r="T1122" s="202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196" t="s">
        <v>255</v>
      </c>
      <c r="AU1122" s="196" t="s">
        <v>87</v>
      </c>
      <c r="AV1122" s="13" t="s">
        <v>87</v>
      </c>
      <c r="AW1122" s="13" t="s">
        <v>33</v>
      </c>
      <c r="AX1122" s="13" t="s">
        <v>77</v>
      </c>
      <c r="AY1122" s="196" t="s">
        <v>245</v>
      </c>
    </row>
    <row r="1123" s="13" customFormat="1">
      <c r="A1123" s="13"/>
      <c r="B1123" s="194"/>
      <c r="C1123" s="13"/>
      <c r="D1123" s="195" t="s">
        <v>255</v>
      </c>
      <c r="E1123" s="196" t="s">
        <v>1</v>
      </c>
      <c r="F1123" s="197" t="s">
        <v>1600</v>
      </c>
      <c r="G1123" s="13"/>
      <c r="H1123" s="198">
        <v>17.399999999999999</v>
      </c>
      <c r="I1123" s="199"/>
      <c r="J1123" s="13"/>
      <c r="K1123" s="13"/>
      <c r="L1123" s="194"/>
      <c r="M1123" s="200"/>
      <c r="N1123" s="201"/>
      <c r="O1123" s="201"/>
      <c r="P1123" s="201"/>
      <c r="Q1123" s="201"/>
      <c r="R1123" s="201"/>
      <c r="S1123" s="201"/>
      <c r="T1123" s="202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196" t="s">
        <v>255</v>
      </c>
      <c r="AU1123" s="196" t="s">
        <v>87</v>
      </c>
      <c r="AV1123" s="13" t="s">
        <v>87</v>
      </c>
      <c r="AW1123" s="13" t="s">
        <v>33</v>
      </c>
      <c r="AX1123" s="13" t="s">
        <v>77</v>
      </c>
      <c r="AY1123" s="196" t="s">
        <v>245</v>
      </c>
    </row>
    <row r="1124" s="13" customFormat="1">
      <c r="A1124" s="13"/>
      <c r="B1124" s="194"/>
      <c r="C1124" s="13"/>
      <c r="D1124" s="195" t="s">
        <v>255</v>
      </c>
      <c r="E1124" s="196" t="s">
        <v>1</v>
      </c>
      <c r="F1124" s="197" t="s">
        <v>1601</v>
      </c>
      <c r="G1124" s="13"/>
      <c r="H1124" s="198">
        <v>7.5999999999999996</v>
      </c>
      <c r="I1124" s="199"/>
      <c r="J1124" s="13"/>
      <c r="K1124" s="13"/>
      <c r="L1124" s="194"/>
      <c r="M1124" s="200"/>
      <c r="N1124" s="201"/>
      <c r="O1124" s="201"/>
      <c r="P1124" s="201"/>
      <c r="Q1124" s="201"/>
      <c r="R1124" s="201"/>
      <c r="S1124" s="201"/>
      <c r="T1124" s="202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196" t="s">
        <v>255</v>
      </c>
      <c r="AU1124" s="196" t="s">
        <v>87</v>
      </c>
      <c r="AV1124" s="13" t="s">
        <v>87</v>
      </c>
      <c r="AW1124" s="13" t="s">
        <v>33</v>
      </c>
      <c r="AX1124" s="13" t="s">
        <v>77</v>
      </c>
      <c r="AY1124" s="196" t="s">
        <v>245</v>
      </c>
    </row>
    <row r="1125" s="14" customFormat="1">
      <c r="A1125" s="14"/>
      <c r="B1125" s="203"/>
      <c r="C1125" s="14"/>
      <c r="D1125" s="195" t="s">
        <v>255</v>
      </c>
      <c r="E1125" s="204" t="s">
        <v>1</v>
      </c>
      <c r="F1125" s="205" t="s">
        <v>977</v>
      </c>
      <c r="G1125" s="14"/>
      <c r="H1125" s="206">
        <v>88.400000000000006</v>
      </c>
      <c r="I1125" s="207"/>
      <c r="J1125" s="14"/>
      <c r="K1125" s="14"/>
      <c r="L1125" s="203"/>
      <c r="M1125" s="208"/>
      <c r="N1125" s="209"/>
      <c r="O1125" s="209"/>
      <c r="P1125" s="209"/>
      <c r="Q1125" s="209"/>
      <c r="R1125" s="209"/>
      <c r="S1125" s="209"/>
      <c r="T1125" s="210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04" t="s">
        <v>255</v>
      </c>
      <c r="AU1125" s="204" t="s">
        <v>87</v>
      </c>
      <c r="AV1125" s="14" t="s">
        <v>246</v>
      </c>
      <c r="AW1125" s="14" t="s">
        <v>33</v>
      </c>
      <c r="AX1125" s="14" t="s">
        <v>77</v>
      </c>
      <c r="AY1125" s="204" t="s">
        <v>245</v>
      </c>
    </row>
    <row r="1126" s="13" customFormat="1">
      <c r="A1126" s="13"/>
      <c r="B1126" s="194"/>
      <c r="C1126" s="13"/>
      <c r="D1126" s="195" t="s">
        <v>255</v>
      </c>
      <c r="E1126" s="196" t="s">
        <v>1</v>
      </c>
      <c r="F1126" s="197" t="s">
        <v>1602</v>
      </c>
      <c r="G1126" s="13"/>
      <c r="H1126" s="198">
        <v>4.2000000000000002</v>
      </c>
      <c r="I1126" s="199"/>
      <c r="J1126" s="13"/>
      <c r="K1126" s="13"/>
      <c r="L1126" s="194"/>
      <c r="M1126" s="200"/>
      <c r="N1126" s="201"/>
      <c r="O1126" s="201"/>
      <c r="P1126" s="201"/>
      <c r="Q1126" s="201"/>
      <c r="R1126" s="201"/>
      <c r="S1126" s="201"/>
      <c r="T1126" s="202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196" t="s">
        <v>255</v>
      </c>
      <c r="AU1126" s="196" t="s">
        <v>87</v>
      </c>
      <c r="AV1126" s="13" t="s">
        <v>87</v>
      </c>
      <c r="AW1126" s="13" t="s">
        <v>33</v>
      </c>
      <c r="AX1126" s="13" t="s">
        <v>77</v>
      </c>
      <c r="AY1126" s="196" t="s">
        <v>245</v>
      </c>
    </row>
    <row r="1127" s="13" customFormat="1">
      <c r="A1127" s="13"/>
      <c r="B1127" s="194"/>
      <c r="C1127" s="13"/>
      <c r="D1127" s="195" t="s">
        <v>255</v>
      </c>
      <c r="E1127" s="196" t="s">
        <v>1</v>
      </c>
      <c r="F1127" s="197" t="s">
        <v>1603</v>
      </c>
      <c r="G1127" s="13"/>
      <c r="H1127" s="198">
        <v>9.0500000000000007</v>
      </c>
      <c r="I1127" s="199"/>
      <c r="J1127" s="13"/>
      <c r="K1127" s="13"/>
      <c r="L1127" s="194"/>
      <c r="M1127" s="200"/>
      <c r="N1127" s="201"/>
      <c r="O1127" s="201"/>
      <c r="P1127" s="201"/>
      <c r="Q1127" s="201"/>
      <c r="R1127" s="201"/>
      <c r="S1127" s="201"/>
      <c r="T1127" s="202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196" t="s">
        <v>255</v>
      </c>
      <c r="AU1127" s="196" t="s">
        <v>87</v>
      </c>
      <c r="AV1127" s="13" t="s">
        <v>87</v>
      </c>
      <c r="AW1127" s="13" t="s">
        <v>33</v>
      </c>
      <c r="AX1127" s="13" t="s">
        <v>77</v>
      </c>
      <c r="AY1127" s="196" t="s">
        <v>245</v>
      </c>
    </row>
    <row r="1128" s="13" customFormat="1">
      <c r="A1128" s="13"/>
      <c r="B1128" s="194"/>
      <c r="C1128" s="13"/>
      <c r="D1128" s="195" t="s">
        <v>255</v>
      </c>
      <c r="E1128" s="196" t="s">
        <v>1</v>
      </c>
      <c r="F1128" s="197" t="s">
        <v>1604</v>
      </c>
      <c r="G1128" s="13"/>
      <c r="H1128" s="198">
        <v>3</v>
      </c>
      <c r="I1128" s="199"/>
      <c r="J1128" s="13"/>
      <c r="K1128" s="13"/>
      <c r="L1128" s="194"/>
      <c r="M1128" s="200"/>
      <c r="N1128" s="201"/>
      <c r="O1128" s="201"/>
      <c r="P1128" s="201"/>
      <c r="Q1128" s="201"/>
      <c r="R1128" s="201"/>
      <c r="S1128" s="201"/>
      <c r="T1128" s="202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196" t="s">
        <v>255</v>
      </c>
      <c r="AU1128" s="196" t="s">
        <v>87</v>
      </c>
      <c r="AV1128" s="13" t="s">
        <v>87</v>
      </c>
      <c r="AW1128" s="13" t="s">
        <v>33</v>
      </c>
      <c r="AX1128" s="13" t="s">
        <v>77</v>
      </c>
      <c r="AY1128" s="196" t="s">
        <v>245</v>
      </c>
    </row>
    <row r="1129" s="13" customFormat="1">
      <c r="A1129" s="13"/>
      <c r="B1129" s="194"/>
      <c r="C1129" s="13"/>
      <c r="D1129" s="195" t="s">
        <v>255</v>
      </c>
      <c r="E1129" s="196" t="s">
        <v>1</v>
      </c>
      <c r="F1129" s="197" t="s">
        <v>1605</v>
      </c>
      <c r="G1129" s="13"/>
      <c r="H1129" s="198">
        <v>7.1100000000000003</v>
      </c>
      <c r="I1129" s="199"/>
      <c r="J1129" s="13"/>
      <c r="K1129" s="13"/>
      <c r="L1129" s="194"/>
      <c r="M1129" s="200"/>
      <c r="N1129" s="201"/>
      <c r="O1129" s="201"/>
      <c r="P1129" s="201"/>
      <c r="Q1129" s="201"/>
      <c r="R1129" s="201"/>
      <c r="S1129" s="201"/>
      <c r="T1129" s="202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196" t="s">
        <v>255</v>
      </c>
      <c r="AU1129" s="196" t="s">
        <v>87</v>
      </c>
      <c r="AV1129" s="13" t="s">
        <v>87</v>
      </c>
      <c r="AW1129" s="13" t="s">
        <v>33</v>
      </c>
      <c r="AX1129" s="13" t="s">
        <v>77</v>
      </c>
      <c r="AY1129" s="196" t="s">
        <v>245</v>
      </c>
    </row>
    <row r="1130" s="13" customFormat="1">
      <c r="A1130" s="13"/>
      <c r="B1130" s="194"/>
      <c r="C1130" s="13"/>
      <c r="D1130" s="195" t="s">
        <v>255</v>
      </c>
      <c r="E1130" s="196" t="s">
        <v>1</v>
      </c>
      <c r="F1130" s="197" t="s">
        <v>1606</v>
      </c>
      <c r="G1130" s="13"/>
      <c r="H1130" s="198">
        <v>7.7999999999999998</v>
      </c>
      <c r="I1130" s="199"/>
      <c r="J1130" s="13"/>
      <c r="K1130" s="13"/>
      <c r="L1130" s="194"/>
      <c r="M1130" s="200"/>
      <c r="N1130" s="201"/>
      <c r="O1130" s="201"/>
      <c r="P1130" s="201"/>
      <c r="Q1130" s="201"/>
      <c r="R1130" s="201"/>
      <c r="S1130" s="201"/>
      <c r="T1130" s="202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196" t="s">
        <v>255</v>
      </c>
      <c r="AU1130" s="196" t="s">
        <v>87</v>
      </c>
      <c r="AV1130" s="13" t="s">
        <v>87</v>
      </c>
      <c r="AW1130" s="13" t="s">
        <v>33</v>
      </c>
      <c r="AX1130" s="13" t="s">
        <v>77</v>
      </c>
      <c r="AY1130" s="196" t="s">
        <v>245</v>
      </c>
    </row>
    <row r="1131" s="13" customFormat="1">
      <c r="A1131" s="13"/>
      <c r="B1131" s="194"/>
      <c r="C1131" s="13"/>
      <c r="D1131" s="195" t="s">
        <v>255</v>
      </c>
      <c r="E1131" s="196" t="s">
        <v>1</v>
      </c>
      <c r="F1131" s="197" t="s">
        <v>1607</v>
      </c>
      <c r="G1131" s="13"/>
      <c r="H1131" s="198">
        <v>3.2999999999999998</v>
      </c>
      <c r="I1131" s="199"/>
      <c r="J1131" s="13"/>
      <c r="K1131" s="13"/>
      <c r="L1131" s="194"/>
      <c r="M1131" s="200"/>
      <c r="N1131" s="201"/>
      <c r="O1131" s="201"/>
      <c r="P1131" s="201"/>
      <c r="Q1131" s="201"/>
      <c r="R1131" s="201"/>
      <c r="S1131" s="201"/>
      <c r="T1131" s="202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196" t="s">
        <v>255</v>
      </c>
      <c r="AU1131" s="196" t="s">
        <v>87</v>
      </c>
      <c r="AV1131" s="13" t="s">
        <v>87</v>
      </c>
      <c r="AW1131" s="13" t="s">
        <v>33</v>
      </c>
      <c r="AX1131" s="13" t="s">
        <v>77</v>
      </c>
      <c r="AY1131" s="196" t="s">
        <v>245</v>
      </c>
    </row>
    <row r="1132" s="13" customFormat="1">
      <c r="A1132" s="13"/>
      <c r="B1132" s="194"/>
      <c r="C1132" s="13"/>
      <c r="D1132" s="195" t="s">
        <v>255</v>
      </c>
      <c r="E1132" s="196" t="s">
        <v>1</v>
      </c>
      <c r="F1132" s="197" t="s">
        <v>1608</v>
      </c>
      <c r="G1132" s="13"/>
      <c r="H1132" s="198">
        <v>4</v>
      </c>
      <c r="I1132" s="199"/>
      <c r="J1132" s="13"/>
      <c r="K1132" s="13"/>
      <c r="L1132" s="194"/>
      <c r="M1132" s="200"/>
      <c r="N1132" s="201"/>
      <c r="O1132" s="201"/>
      <c r="P1132" s="201"/>
      <c r="Q1132" s="201"/>
      <c r="R1132" s="201"/>
      <c r="S1132" s="201"/>
      <c r="T1132" s="202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196" t="s">
        <v>255</v>
      </c>
      <c r="AU1132" s="196" t="s">
        <v>87</v>
      </c>
      <c r="AV1132" s="13" t="s">
        <v>87</v>
      </c>
      <c r="AW1132" s="13" t="s">
        <v>33</v>
      </c>
      <c r="AX1132" s="13" t="s">
        <v>77</v>
      </c>
      <c r="AY1132" s="196" t="s">
        <v>245</v>
      </c>
    </row>
    <row r="1133" s="13" customFormat="1">
      <c r="A1133" s="13"/>
      <c r="B1133" s="194"/>
      <c r="C1133" s="13"/>
      <c r="D1133" s="195" t="s">
        <v>255</v>
      </c>
      <c r="E1133" s="196" t="s">
        <v>1</v>
      </c>
      <c r="F1133" s="197" t="s">
        <v>1609</v>
      </c>
      <c r="G1133" s="13"/>
      <c r="H1133" s="198">
        <v>9.6999999999999993</v>
      </c>
      <c r="I1133" s="199"/>
      <c r="J1133" s="13"/>
      <c r="K1133" s="13"/>
      <c r="L1133" s="194"/>
      <c r="M1133" s="200"/>
      <c r="N1133" s="201"/>
      <c r="O1133" s="201"/>
      <c r="P1133" s="201"/>
      <c r="Q1133" s="201"/>
      <c r="R1133" s="201"/>
      <c r="S1133" s="201"/>
      <c r="T1133" s="202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196" t="s">
        <v>255</v>
      </c>
      <c r="AU1133" s="196" t="s">
        <v>87</v>
      </c>
      <c r="AV1133" s="13" t="s">
        <v>87</v>
      </c>
      <c r="AW1133" s="13" t="s">
        <v>33</v>
      </c>
      <c r="AX1133" s="13" t="s">
        <v>77</v>
      </c>
      <c r="AY1133" s="196" t="s">
        <v>245</v>
      </c>
    </row>
    <row r="1134" s="13" customFormat="1">
      <c r="A1134" s="13"/>
      <c r="B1134" s="194"/>
      <c r="C1134" s="13"/>
      <c r="D1134" s="195" t="s">
        <v>255</v>
      </c>
      <c r="E1134" s="196" t="s">
        <v>1</v>
      </c>
      <c r="F1134" s="197" t="s">
        <v>1610</v>
      </c>
      <c r="G1134" s="13"/>
      <c r="H1134" s="198">
        <v>4.5</v>
      </c>
      <c r="I1134" s="199"/>
      <c r="J1134" s="13"/>
      <c r="K1134" s="13"/>
      <c r="L1134" s="194"/>
      <c r="M1134" s="200"/>
      <c r="N1134" s="201"/>
      <c r="O1134" s="201"/>
      <c r="P1134" s="201"/>
      <c r="Q1134" s="201"/>
      <c r="R1134" s="201"/>
      <c r="S1134" s="201"/>
      <c r="T1134" s="202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196" t="s">
        <v>255</v>
      </c>
      <c r="AU1134" s="196" t="s">
        <v>87</v>
      </c>
      <c r="AV1134" s="13" t="s">
        <v>87</v>
      </c>
      <c r="AW1134" s="13" t="s">
        <v>33</v>
      </c>
      <c r="AX1134" s="13" t="s">
        <v>77</v>
      </c>
      <c r="AY1134" s="196" t="s">
        <v>245</v>
      </c>
    </row>
    <row r="1135" s="13" customFormat="1">
      <c r="A1135" s="13"/>
      <c r="B1135" s="194"/>
      <c r="C1135" s="13"/>
      <c r="D1135" s="195" t="s">
        <v>255</v>
      </c>
      <c r="E1135" s="196" t="s">
        <v>1</v>
      </c>
      <c r="F1135" s="197" t="s">
        <v>1611</v>
      </c>
      <c r="G1135" s="13"/>
      <c r="H1135" s="198">
        <v>8.8000000000000007</v>
      </c>
      <c r="I1135" s="199"/>
      <c r="J1135" s="13"/>
      <c r="K1135" s="13"/>
      <c r="L1135" s="194"/>
      <c r="M1135" s="200"/>
      <c r="N1135" s="201"/>
      <c r="O1135" s="201"/>
      <c r="P1135" s="201"/>
      <c r="Q1135" s="201"/>
      <c r="R1135" s="201"/>
      <c r="S1135" s="201"/>
      <c r="T1135" s="202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196" t="s">
        <v>255</v>
      </c>
      <c r="AU1135" s="196" t="s">
        <v>87</v>
      </c>
      <c r="AV1135" s="13" t="s">
        <v>87</v>
      </c>
      <c r="AW1135" s="13" t="s">
        <v>33</v>
      </c>
      <c r="AX1135" s="13" t="s">
        <v>77</v>
      </c>
      <c r="AY1135" s="196" t="s">
        <v>245</v>
      </c>
    </row>
    <row r="1136" s="13" customFormat="1">
      <c r="A1136" s="13"/>
      <c r="B1136" s="194"/>
      <c r="C1136" s="13"/>
      <c r="D1136" s="195" t="s">
        <v>255</v>
      </c>
      <c r="E1136" s="196" t="s">
        <v>1</v>
      </c>
      <c r="F1136" s="197" t="s">
        <v>1612</v>
      </c>
      <c r="G1136" s="13"/>
      <c r="H1136" s="198">
        <v>7.7000000000000002</v>
      </c>
      <c r="I1136" s="199"/>
      <c r="J1136" s="13"/>
      <c r="K1136" s="13"/>
      <c r="L1136" s="194"/>
      <c r="M1136" s="200"/>
      <c r="N1136" s="201"/>
      <c r="O1136" s="201"/>
      <c r="P1136" s="201"/>
      <c r="Q1136" s="201"/>
      <c r="R1136" s="201"/>
      <c r="S1136" s="201"/>
      <c r="T1136" s="202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196" t="s">
        <v>255</v>
      </c>
      <c r="AU1136" s="196" t="s">
        <v>87</v>
      </c>
      <c r="AV1136" s="13" t="s">
        <v>87</v>
      </c>
      <c r="AW1136" s="13" t="s">
        <v>33</v>
      </c>
      <c r="AX1136" s="13" t="s">
        <v>77</v>
      </c>
      <c r="AY1136" s="196" t="s">
        <v>245</v>
      </c>
    </row>
    <row r="1137" s="13" customFormat="1">
      <c r="A1137" s="13"/>
      <c r="B1137" s="194"/>
      <c r="C1137" s="13"/>
      <c r="D1137" s="195" t="s">
        <v>255</v>
      </c>
      <c r="E1137" s="196" t="s">
        <v>1</v>
      </c>
      <c r="F1137" s="197" t="s">
        <v>1613</v>
      </c>
      <c r="G1137" s="13"/>
      <c r="H1137" s="198">
        <v>4.2999999999999998</v>
      </c>
      <c r="I1137" s="199"/>
      <c r="J1137" s="13"/>
      <c r="K1137" s="13"/>
      <c r="L1137" s="194"/>
      <c r="M1137" s="200"/>
      <c r="N1137" s="201"/>
      <c r="O1137" s="201"/>
      <c r="P1137" s="201"/>
      <c r="Q1137" s="201"/>
      <c r="R1137" s="201"/>
      <c r="S1137" s="201"/>
      <c r="T1137" s="20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196" t="s">
        <v>255</v>
      </c>
      <c r="AU1137" s="196" t="s">
        <v>87</v>
      </c>
      <c r="AV1137" s="13" t="s">
        <v>87</v>
      </c>
      <c r="AW1137" s="13" t="s">
        <v>33</v>
      </c>
      <c r="AX1137" s="13" t="s">
        <v>77</v>
      </c>
      <c r="AY1137" s="196" t="s">
        <v>245</v>
      </c>
    </row>
    <row r="1138" s="14" customFormat="1">
      <c r="A1138" s="14"/>
      <c r="B1138" s="203"/>
      <c r="C1138" s="14"/>
      <c r="D1138" s="195" t="s">
        <v>255</v>
      </c>
      <c r="E1138" s="204" t="s">
        <v>1</v>
      </c>
      <c r="F1138" s="205" t="s">
        <v>984</v>
      </c>
      <c r="G1138" s="14"/>
      <c r="H1138" s="206">
        <v>73.459999999999994</v>
      </c>
      <c r="I1138" s="207"/>
      <c r="J1138" s="14"/>
      <c r="K1138" s="14"/>
      <c r="L1138" s="203"/>
      <c r="M1138" s="208"/>
      <c r="N1138" s="209"/>
      <c r="O1138" s="209"/>
      <c r="P1138" s="209"/>
      <c r="Q1138" s="209"/>
      <c r="R1138" s="209"/>
      <c r="S1138" s="209"/>
      <c r="T1138" s="210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04" t="s">
        <v>255</v>
      </c>
      <c r="AU1138" s="204" t="s">
        <v>87</v>
      </c>
      <c r="AV1138" s="14" t="s">
        <v>246</v>
      </c>
      <c r="AW1138" s="14" t="s">
        <v>33</v>
      </c>
      <c r="AX1138" s="14" t="s">
        <v>77</v>
      </c>
      <c r="AY1138" s="204" t="s">
        <v>245</v>
      </c>
    </row>
    <row r="1139" s="15" customFormat="1">
      <c r="A1139" s="15"/>
      <c r="B1139" s="211"/>
      <c r="C1139" s="15"/>
      <c r="D1139" s="195" t="s">
        <v>255</v>
      </c>
      <c r="E1139" s="212" t="s">
        <v>1</v>
      </c>
      <c r="F1139" s="213" t="s">
        <v>272</v>
      </c>
      <c r="G1139" s="15"/>
      <c r="H1139" s="214">
        <v>161.86000000000001</v>
      </c>
      <c r="I1139" s="215"/>
      <c r="J1139" s="15"/>
      <c r="K1139" s="15"/>
      <c r="L1139" s="211"/>
      <c r="M1139" s="216"/>
      <c r="N1139" s="217"/>
      <c r="O1139" s="217"/>
      <c r="P1139" s="217"/>
      <c r="Q1139" s="217"/>
      <c r="R1139" s="217"/>
      <c r="S1139" s="217"/>
      <c r="T1139" s="218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212" t="s">
        <v>255</v>
      </c>
      <c r="AU1139" s="212" t="s">
        <v>87</v>
      </c>
      <c r="AV1139" s="15" t="s">
        <v>253</v>
      </c>
      <c r="AW1139" s="15" t="s">
        <v>33</v>
      </c>
      <c r="AX1139" s="15" t="s">
        <v>8</v>
      </c>
      <c r="AY1139" s="212" t="s">
        <v>245</v>
      </c>
    </row>
    <row r="1140" s="2" customFormat="1" ht="14.4" customHeight="1">
      <c r="A1140" s="37"/>
      <c r="B1140" s="180"/>
      <c r="C1140" s="181" t="s">
        <v>1614</v>
      </c>
      <c r="D1140" s="181" t="s">
        <v>248</v>
      </c>
      <c r="E1140" s="182" t="s">
        <v>1615</v>
      </c>
      <c r="F1140" s="183" t="s">
        <v>1616</v>
      </c>
      <c r="G1140" s="184" t="s">
        <v>263</v>
      </c>
      <c r="H1140" s="185">
        <v>284.09500000000003</v>
      </c>
      <c r="I1140" s="186"/>
      <c r="J1140" s="187">
        <f>ROUND(I1140*H1140,0)</f>
        <v>0</v>
      </c>
      <c r="K1140" s="183" t="s">
        <v>252</v>
      </c>
      <c r="L1140" s="38"/>
      <c r="M1140" s="188" t="s">
        <v>1</v>
      </c>
      <c r="N1140" s="189" t="s">
        <v>43</v>
      </c>
      <c r="O1140" s="76"/>
      <c r="P1140" s="190">
        <f>O1140*H1140</f>
        <v>0</v>
      </c>
      <c r="Q1140" s="190">
        <v>0.00029999999999999997</v>
      </c>
      <c r="R1140" s="190">
        <f>Q1140*H1140</f>
        <v>0.085228499999999999</v>
      </c>
      <c r="S1140" s="190">
        <v>0</v>
      </c>
      <c r="T1140" s="191">
        <f>S1140*H1140</f>
        <v>0</v>
      </c>
      <c r="U1140" s="37"/>
      <c r="V1140" s="37"/>
      <c r="W1140" s="37"/>
      <c r="X1140" s="37"/>
      <c r="Y1140" s="37"/>
      <c r="Z1140" s="37"/>
      <c r="AA1140" s="37"/>
      <c r="AB1140" s="37"/>
      <c r="AC1140" s="37"/>
      <c r="AD1140" s="37"/>
      <c r="AE1140" s="37"/>
      <c r="AR1140" s="192" t="s">
        <v>355</v>
      </c>
      <c r="AT1140" s="192" t="s">
        <v>248</v>
      </c>
      <c r="AU1140" s="192" t="s">
        <v>87</v>
      </c>
      <c r="AY1140" s="18" t="s">
        <v>245</v>
      </c>
      <c r="BE1140" s="193">
        <f>IF(N1140="základní",J1140,0)</f>
        <v>0</v>
      </c>
      <c r="BF1140" s="193">
        <f>IF(N1140="snížená",J1140,0)</f>
        <v>0</v>
      </c>
      <c r="BG1140" s="193">
        <f>IF(N1140="zákl. přenesená",J1140,0)</f>
        <v>0</v>
      </c>
      <c r="BH1140" s="193">
        <f>IF(N1140="sníž. přenesená",J1140,0)</f>
        <v>0</v>
      </c>
      <c r="BI1140" s="193">
        <f>IF(N1140="nulová",J1140,0)</f>
        <v>0</v>
      </c>
      <c r="BJ1140" s="18" t="s">
        <v>87</v>
      </c>
      <c r="BK1140" s="193">
        <f>ROUND(I1140*H1140,0)</f>
        <v>0</v>
      </c>
      <c r="BL1140" s="18" t="s">
        <v>355</v>
      </c>
      <c r="BM1140" s="192" t="s">
        <v>1617</v>
      </c>
    </row>
    <row r="1141" s="13" customFormat="1">
      <c r="A1141" s="13"/>
      <c r="B1141" s="194"/>
      <c r="C1141" s="13"/>
      <c r="D1141" s="195" t="s">
        <v>255</v>
      </c>
      <c r="E1141" s="196" t="s">
        <v>1</v>
      </c>
      <c r="F1141" s="197" t="s">
        <v>184</v>
      </c>
      <c r="G1141" s="13"/>
      <c r="H1141" s="198">
        <v>284.09500000000003</v>
      </c>
      <c r="I1141" s="199"/>
      <c r="J1141" s="13"/>
      <c r="K1141" s="13"/>
      <c r="L1141" s="194"/>
      <c r="M1141" s="200"/>
      <c r="N1141" s="201"/>
      <c r="O1141" s="201"/>
      <c r="P1141" s="201"/>
      <c r="Q1141" s="201"/>
      <c r="R1141" s="201"/>
      <c r="S1141" s="201"/>
      <c r="T1141" s="202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196" t="s">
        <v>255</v>
      </c>
      <c r="AU1141" s="196" t="s">
        <v>87</v>
      </c>
      <c r="AV1141" s="13" t="s">
        <v>87</v>
      </c>
      <c r="AW1141" s="13" t="s">
        <v>33</v>
      </c>
      <c r="AX1141" s="13" t="s">
        <v>8</v>
      </c>
      <c r="AY1141" s="196" t="s">
        <v>245</v>
      </c>
    </row>
    <row r="1142" s="2" customFormat="1" ht="24.15" customHeight="1">
      <c r="A1142" s="37"/>
      <c r="B1142" s="180"/>
      <c r="C1142" s="181" t="s">
        <v>1618</v>
      </c>
      <c r="D1142" s="181" t="s">
        <v>248</v>
      </c>
      <c r="E1142" s="182" t="s">
        <v>1619</v>
      </c>
      <c r="F1142" s="183" t="s">
        <v>1620</v>
      </c>
      <c r="G1142" s="184" t="s">
        <v>304</v>
      </c>
      <c r="H1142" s="185">
        <v>7.944</v>
      </c>
      <c r="I1142" s="186"/>
      <c r="J1142" s="187">
        <f>ROUND(I1142*H1142,0)</f>
        <v>0</v>
      </c>
      <c r="K1142" s="183" t="s">
        <v>252</v>
      </c>
      <c r="L1142" s="38"/>
      <c r="M1142" s="188" t="s">
        <v>1</v>
      </c>
      <c r="N1142" s="189" t="s">
        <v>43</v>
      </c>
      <c r="O1142" s="76"/>
      <c r="P1142" s="190">
        <f>O1142*H1142</f>
        <v>0</v>
      </c>
      <c r="Q1142" s="190">
        <v>0</v>
      </c>
      <c r="R1142" s="190">
        <f>Q1142*H1142</f>
        <v>0</v>
      </c>
      <c r="S1142" s="190">
        <v>0</v>
      </c>
      <c r="T1142" s="191">
        <f>S1142*H1142</f>
        <v>0</v>
      </c>
      <c r="U1142" s="37"/>
      <c r="V1142" s="37"/>
      <c r="W1142" s="37"/>
      <c r="X1142" s="37"/>
      <c r="Y1142" s="37"/>
      <c r="Z1142" s="37"/>
      <c r="AA1142" s="37"/>
      <c r="AB1142" s="37"/>
      <c r="AC1142" s="37"/>
      <c r="AD1142" s="37"/>
      <c r="AE1142" s="37"/>
      <c r="AR1142" s="192" t="s">
        <v>355</v>
      </c>
      <c r="AT1142" s="192" t="s">
        <v>248</v>
      </c>
      <c r="AU1142" s="192" t="s">
        <v>87</v>
      </c>
      <c r="AY1142" s="18" t="s">
        <v>245</v>
      </c>
      <c r="BE1142" s="193">
        <f>IF(N1142="základní",J1142,0)</f>
        <v>0</v>
      </c>
      <c r="BF1142" s="193">
        <f>IF(N1142="snížená",J1142,0)</f>
        <v>0</v>
      </c>
      <c r="BG1142" s="193">
        <f>IF(N1142="zákl. přenesená",J1142,0)</f>
        <v>0</v>
      </c>
      <c r="BH1142" s="193">
        <f>IF(N1142="sníž. přenesená",J1142,0)</f>
        <v>0</v>
      </c>
      <c r="BI1142" s="193">
        <f>IF(N1142="nulová",J1142,0)</f>
        <v>0</v>
      </c>
      <c r="BJ1142" s="18" t="s">
        <v>87</v>
      </c>
      <c r="BK1142" s="193">
        <f>ROUND(I1142*H1142,0)</f>
        <v>0</v>
      </c>
      <c r="BL1142" s="18" t="s">
        <v>355</v>
      </c>
      <c r="BM1142" s="192" t="s">
        <v>1621</v>
      </c>
    </row>
    <row r="1143" s="2" customFormat="1" ht="24.15" customHeight="1">
      <c r="A1143" s="37"/>
      <c r="B1143" s="180"/>
      <c r="C1143" s="181" t="s">
        <v>1622</v>
      </c>
      <c r="D1143" s="181" t="s">
        <v>248</v>
      </c>
      <c r="E1143" s="182" t="s">
        <v>1623</v>
      </c>
      <c r="F1143" s="183" t="s">
        <v>1624</v>
      </c>
      <c r="G1143" s="184" t="s">
        <v>304</v>
      </c>
      <c r="H1143" s="185">
        <v>7.944</v>
      </c>
      <c r="I1143" s="186"/>
      <c r="J1143" s="187">
        <f>ROUND(I1143*H1143,0)</f>
        <v>0</v>
      </c>
      <c r="K1143" s="183" t="s">
        <v>252</v>
      </c>
      <c r="L1143" s="38"/>
      <c r="M1143" s="188" t="s">
        <v>1</v>
      </c>
      <c r="N1143" s="189" t="s">
        <v>43</v>
      </c>
      <c r="O1143" s="76"/>
      <c r="P1143" s="190">
        <f>O1143*H1143</f>
        <v>0</v>
      </c>
      <c r="Q1143" s="190">
        <v>0</v>
      </c>
      <c r="R1143" s="190">
        <f>Q1143*H1143</f>
        <v>0</v>
      </c>
      <c r="S1143" s="190">
        <v>0</v>
      </c>
      <c r="T1143" s="191">
        <f>S1143*H1143</f>
        <v>0</v>
      </c>
      <c r="U1143" s="37"/>
      <c r="V1143" s="37"/>
      <c r="W1143" s="37"/>
      <c r="X1143" s="37"/>
      <c r="Y1143" s="37"/>
      <c r="Z1143" s="37"/>
      <c r="AA1143" s="37"/>
      <c r="AB1143" s="37"/>
      <c r="AC1143" s="37"/>
      <c r="AD1143" s="37"/>
      <c r="AE1143" s="37"/>
      <c r="AR1143" s="192" t="s">
        <v>355</v>
      </c>
      <c r="AT1143" s="192" t="s">
        <v>248</v>
      </c>
      <c r="AU1143" s="192" t="s">
        <v>87</v>
      </c>
      <c r="AY1143" s="18" t="s">
        <v>245</v>
      </c>
      <c r="BE1143" s="193">
        <f>IF(N1143="základní",J1143,0)</f>
        <v>0</v>
      </c>
      <c r="BF1143" s="193">
        <f>IF(N1143="snížená",J1143,0)</f>
        <v>0</v>
      </c>
      <c r="BG1143" s="193">
        <f>IF(N1143="zákl. přenesená",J1143,0)</f>
        <v>0</v>
      </c>
      <c r="BH1143" s="193">
        <f>IF(N1143="sníž. přenesená",J1143,0)</f>
        <v>0</v>
      </c>
      <c r="BI1143" s="193">
        <f>IF(N1143="nulová",J1143,0)</f>
        <v>0</v>
      </c>
      <c r="BJ1143" s="18" t="s">
        <v>87</v>
      </c>
      <c r="BK1143" s="193">
        <f>ROUND(I1143*H1143,0)</f>
        <v>0</v>
      </c>
      <c r="BL1143" s="18" t="s">
        <v>355</v>
      </c>
      <c r="BM1143" s="192" t="s">
        <v>1625</v>
      </c>
    </row>
    <row r="1144" s="12" customFormat="1" ht="22.8" customHeight="1">
      <c r="A1144" s="12"/>
      <c r="B1144" s="167"/>
      <c r="C1144" s="12"/>
      <c r="D1144" s="168" t="s">
        <v>76</v>
      </c>
      <c r="E1144" s="178" t="s">
        <v>1626</v>
      </c>
      <c r="F1144" s="178" t="s">
        <v>1627</v>
      </c>
      <c r="G1144" s="12"/>
      <c r="H1144" s="12"/>
      <c r="I1144" s="170"/>
      <c r="J1144" s="179">
        <f>BK1144</f>
        <v>0</v>
      </c>
      <c r="K1144" s="12"/>
      <c r="L1144" s="167"/>
      <c r="M1144" s="172"/>
      <c r="N1144" s="173"/>
      <c r="O1144" s="173"/>
      <c r="P1144" s="174">
        <f>SUM(P1145:P1179)</f>
        <v>0</v>
      </c>
      <c r="Q1144" s="173"/>
      <c r="R1144" s="174">
        <f>SUM(R1145:R1179)</f>
        <v>0.055974534900000004</v>
      </c>
      <c r="S1144" s="173"/>
      <c r="T1144" s="175">
        <f>SUM(T1145:T1179)</f>
        <v>0</v>
      </c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R1144" s="168" t="s">
        <v>87</v>
      </c>
      <c r="AT1144" s="176" t="s">
        <v>76</v>
      </c>
      <c r="AU1144" s="176" t="s">
        <v>8</v>
      </c>
      <c r="AY1144" s="168" t="s">
        <v>245</v>
      </c>
      <c r="BK1144" s="177">
        <f>SUM(BK1145:BK1179)</f>
        <v>0</v>
      </c>
    </row>
    <row r="1145" s="2" customFormat="1" ht="24.15" customHeight="1">
      <c r="A1145" s="37"/>
      <c r="B1145" s="180"/>
      <c r="C1145" s="181" t="s">
        <v>1628</v>
      </c>
      <c r="D1145" s="181" t="s">
        <v>248</v>
      </c>
      <c r="E1145" s="182" t="s">
        <v>1629</v>
      </c>
      <c r="F1145" s="183" t="s">
        <v>1630</v>
      </c>
      <c r="G1145" s="184" t="s">
        <v>263</v>
      </c>
      <c r="H1145" s="185">
        <v>55.649999999999999</v>
      </c>
      <c r="I1145" s="186"/>
      <c r="J1145" s="187">
        <f>ROUND(I1145*H1145,0)</f>
        <v>0</v>
      </c>
      <c r="K1145" s="183" t="s">
        <v>252</v>
      </c>
      <c r="L1145" s="38"/>
      <c r="M1145" s="188" t="s">
        <v>1</v>
      </c>
      <c r="N1145" s="189" t="s">
        <v>43</v>
      </c>
      <c r="O1145" s="76"/>
      <c r="P1145" s="190">
        <f>O1145*H1145</f>
        <v>0</v>
      </c>
      <c r="Q1145" s="190">
        <v>0.00014375</v>
      </c>
      <c r="R1145" s="190">
        <f>Q1145*H1145</f>
        <v>0.0079996874999999999</v>
      </c>
      <c r="S1145" s="190">
        <v>0</v>
      </c>
      <c r="T1145" s="191">
        <f>S1145*H1145</f>
        <v>0</v>
      </c>
      <c r="U1145" s="37"/>
      <c r="V1145" s="37"/>
      <c r="W1145" s="37"/>
      <c r="X1145" s="37"/>
      <c r="Y1145" s="37"/>
      <c r="Z1145" s="37"/>
      <c r="AA1145" s="37"/>
      <c r="AB1145" s="37"/>
      <c r="AC1145" s="37"/>
      <c r="AD1145" s="37"/>
      <c r="AE1145" s="37"/>
      <c r="AR1145" s="192" t="s">
        <v>355</v>
      </c>
      <c r="AT1145" s="192" t="s">
        <v>248</v>
      </c>
      <c r="AU1145" s="192" t="s">
        <v>87</v>
      </c>
      <c r="AY1145" s="18" t="s">
        <v>245</v>
      </c>
      <c r="BE1145" s="193">
        <f>IF(N1145="základní",J1145,0)</f>
        <v>0</v>
      </c>
      <c r="BF1145" s="193">
        <f>IF(N1145="snížená",J1145,0)</f>
        <v>0</v>
      </c>
      <c r="BG1145" s="193">
        <f>IF(N1145="zákl. přenesená",J1145,0)</f>
        <v>0</v>
      </c>
      <c r="BH1145" s="193">
        <f>IF(N1145="sníž. přenesená",J1145,0)</f>
        <v>0</v>
      </c>
      <c r="BI1145" s="193">
        <f>IF(N1145="nulová",J1145,0)</f>
        <v>0</v>
      </c>
      <c r="BJ1145" s="18" t="s">
        <v>87</v>
      </c>
      <c r="BK1145" s="193">
        <f>ROUND(I1145*H1145,0)</f>
        <v>0</v>
      </c>
      <c r="BL1145" s="18" t="s">
        <v>355</v>
      </c>
      <c r="BM1145" s="192" t="s">
        <v>1631</v>
      </c>
    </row>
    <row r="1146" s="13" customFormat="1">
      <c r="A1146" s="13"/>
      <c r="B1146" s="194"/>
      <c r="C1146" s="13"/>
      <c r="D1146" s="195" t="s">
        <v>255</v>
      </c>
      <c r="E1146" s="196" t="s">
        <v>1</v>
      </c>
      <c r="F1146" s="197" t="s">
        <v>1632</v>
      </c>
      <c r="G1146" s="13"/>
      <c r="H1146" s="198">
        <v>19.975000000000001</v>
      </c>
      <c r="I1146" s="199"/>
      <c r="J1146" s="13"/>
      <c r="K1146" s="13"/>
      <c r="L1146" s="194"/>
      <c r="M1146" s="200"/>
      <c r="N1146" s="201"/>
      <c r="O1146" s="201"/>
      <c r="P1146" s="201"/>
      <c r="Q1146" s="201"/>
      <c r="R1146" s="201"/>
      <c r="S1146" s="201"/>
      <c r="T1146" s="20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196" t="s">
        <v>255</v>
      </c>
      <c r="AU1146" s="196" t="s">
        <v>87</v>
      </c>
      <c r="AV1146" s="13" t="s">
        <v>87</v>
      </c>
      <c r="AW1146" s="13" t="s">
        <v>33</v>
      </c>
      <c r="AX1146" s="13" t="s">
        <v>77</v>
      </c>
      <c r="AY1146" s="196" t="s">
        <v>245</v>
      </c>
    </row>
    <row r="1147" s="13" customFormat="1">
      <c r="A1147" s="13"/>
      <c r="B1147" s="194"/>
      <c r="C1147" s="13"/>
      <c r="D1147" s="195" t="s">
        <v>255</v>
      </c>
      <c r="E1147" s="196" t="s">
        <v>1</v>
      </c>
      <c r="F1147" s="197" t="s">
        <v>1633</v>
      </c>
      <c r="G1147" s="13"/>
      <c r="H1147" s="198">
        <v>24</v>
      </c>
      <c r="I1147" s="199"/>
      <c r="J1147" s="13"/>
      <c r="K1147" s="13"/>
      <c r="L1147" s="194"/>
      <c r="M1147" s="200"/>
      <c r="N1147" s="201"/>
      <c r="O1147" s="201"/>
      <c r="P1147" s="201"/>
      <c r="Q1147" s="201"/>
      <c r="R1147" s="201"/>
      <c r="S1147" s="201"/>
      <c r="T1147" s="202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196" t="s">
        <v>255</v>
      </c>
      <c r="AU1147" s="196" t="s">
        <v>87</v>
      </c>
      <c r="AV1147" s="13" t="s">
        <v>87</v>
      </c>
      <c r="AW1147" s="13" t="s">
        <v>33</v>
      </c>
      <c r="AX1147" s="13" t="s">
        <v>77</v>
      </c>
      <c r="AY1147" s="196" t="s">
        <v>245</v>
      </c>
    </row>
    <row r="1148" s="13" customFormat="1">
      <c r="A1148" s="13"/>
      <c r="B1148" s="194"/>
      <c r="C1148" s="13"/>
      <c r="D1148" s="195" t="s">
        <v>255</v>
      </c>
      <c r="E1148" s="196" t="s">
        <v>1</v>
      </c>
      <c r="F1148" s="197" t="s">
        <v>1634</v>
      </c>
      <c r="G1148" s="13"/>
      <c r="H1148" s="198">
        <v>3.6749999999999998</v>
      </c>
      <c r="I1148" s="199"/>
      <c r="J1148" s="13"/>
      <c r="K1148" s="13"/>
      <c r="L1148" s="194"/>
      <c r="M1148" s="200"/>
      <c r="N1148" s="201"/>
      <c r="O1148" s="201"/>
      <c r="P1148" s="201"/>
      <c r="Q1148" s="201"/>
      <c r="R1148" s="201"/>
      <c r="S1148" s="201"/>
      <c r="T1148" s="202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196" t="s">
        <v>255</v>
      </c>
      <c r="AU1148" s="196" t="s">
        <v>87</v>
      </c>
      <c r="AV1148" s="13" t="s">
        <v>87</v>
      </c>
      <c r="AW1148" s="13" t="s">
        <v>33</v>
      </c>
      <c r="AX1148" s="13" t="s">
        <v>77</v>
      </c>
      <c r="AY1148" s="196" t="s">
        <v>245</v>
      </c>
    </row>
    <row r="1149" s="14" customFormat="1">
      <c r="A1149" s="14"/>
      <c r="B1149" s="203"/>
      <c r="C1149" s="14"/>
      <c r="D1149" s="195" t="s">
        <v>255</v>
      </c>
      <c r="E1149" s="204" t="s">
        <v>1</v>
      </c>
      <c r="F1149" s="205" t="s">
        <v>1635</v>
      </c>
      <c r="G1149" s="14"/>
      <c r="H1149" s="206">
        <v>47.649999999999999</v>
      </c>
      <c r="I1149" s="207"/>
      <c r="J1149" s="14"/>
      <c r="K1149" s="14"/>
      <c r="L1149" s="203"/>
      <c r="M1149" s="208"/>
      <c r="N1149" s="209"/>
      <c r="O1149" s="209"/>
      <c r="P1149" s="209"/>
      <c r="Q1149" s="209"/>
      <c r="R1149" s="209"/>
      <c r="S1149" s="209"/>
      <c r="T1149" s="210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04" t="s">
        <v>255</v>
      </c>
      <c r="AU1149" s="204" t="s">
        <v>87</v>
      </c>
      <c r="AV1149" s="14" t="s">
        <v>246</v>
      </c>
      <c r="AW1149" s="14" t="s">
        <v>33</v>
      </c>
      <c r="AX1149" s="14" t="s">
        <v>77</v>
      </c>
      <c r="AY1149" s="204" t="s">
        <v>245</v>
      </c>
    </row>
    <row r="1150" s="13" customFormat="1">
      <c r="A1150" s="13"/>
      <c r="B1150" s="194"/>
      <c r="C1150" s="13"/>
      <c r="D1150" s="195" t="s">
        <v>255</v>
      </c>
      <c r="E1150" s="196" t="s">
        <v>1</v>
      </c>
      <c r="F1150" s="197" t="s">
        <v>1636</v>
      </c>
      <c r="G1150" s="13"/>
      <c r="H1150" s="198">
        <v>8</v>
      </c>
      <c r="I1150" s="199"/>
      <c r="J1150" s="13"/>
      <c r="K1150" s="13"/>
      <c r="L1150" s="194"/>
      <c r="M1150" s="200"/>
      <c r="N1150" s="201"/>
      <c r="O1150" s="201"/>
      <c r="P1150" s="201"/>
      <c r="Q1150" s="201"/>
      <c r="R1150" s="201"/>
      <c r="S1150" s="201"/>
      <c r="T1150" s="202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196" t="s">
        <v>255</v>
      </c>
      <c r="AU1150" s="196" t="s">
        <v>87</v>
      </c>
      <c r="AV1150" s="13" t="s">
        <v>87</v>
      </c>
      <c r="AW1150" s="13" t="s">
        <v>33</v>
      </c>
      <c r="AX1150" s="13" t="s">
        <v>77</v>
      </c>
      <c r="AY1150" s="196" t="s">
        <v>245</v>
      </c>
    </row>
    <row r="1151" s="14" customFormat="1">
      <c r="A1151" s="14"/>
      <c r="B1151" s="203"/>
      <c r="C1151" s="14"/>
      <c r="D1151" s="195" t="s">
        <v>255</v>
      </c>
      <c r="E1151" s="204" t="s">
        <v>1</v>
      </c>
      <c r="F1151" s="205" t="s">
        <v>1637</v>
      </c>
      <c r="G1151" s="14"/>
      <c r="H1151" s="206">
        <v>8</v>
      </c>
      <c r="I1151" s="207"/>
      <c r="J1151" s="14"/>
      <c r="K1151" s="14"/>
      <c r="L1151" s="203"/>
      <c r="M1151" s="208"/>
      <c r="N1151" s="209"/>
      <c r="O1151" s="209"/>
      <c r="P1151" s="209"/>
      <c r="Q1151" s="209"/>
      <c r="R1151" s="209"/>
      <c r="S1151" s="209"/>
      <c r="T1151" s="210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04" t="s">
        <v>255</v>
      </c>
      <c r="AU1151" s="204" t="s">
        <v>87</v>
      </c>
      <c r="AV1151" s="14" t="s">
        <v>246</v>
      </c>
      <c r="AW1151" s="14" t="s">
        <v>33</v>
      </c>
      <c r="AX1151" s="14" t="s">
        <v>77</v>
      </c>
      <c r="AY1151" s="204" t="s">
        <v>245</v>
      </c>
    </row>
    <row r="1152" s="15" customFormat="1">
      <c r="A1152" s="15"/>
      <c r="B1152" s="211"/>
      <c r="C1152" s="15"/>
      <c r="D1152" s="195" t="s">
        <v>255</v>
      </c>
      <c r="E1152" s="212" t="s">
        <v>1</v>
      </c>
      <c r="F1152" s="213" t="s">
        <v>272</v>
      </c>
      <c r="G1152" s="15"/>
      <c r="H1152" s="214">
        <v>55.649999999999999</v>
      </c>
      <c r="I1152" s="215"/>
      <c r="J1152" s="15"/>
      <c r="K1152" s="15"/>
      <c r="L1152" s="211"/>
      <c r="M1152" s="216"/>
      <c r="N1152" s="217"/>
      <c r="O1152" s="217"/>
      <c r="P1152" s="217"/>
      <c r="Q1152" s="217"/>
      <c r="R1152" s="217"/>
      <c r="S1152" s="217"/>
      <c r="T1152" s="218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T1152" s="212" t="s">
        <v>255</v>
      </c>
      <c r="AU1152" s="212" t="s">
        <v>87</v>
      </c>
      <c r="AV1152" s="15" t="s">
        <v>253</v>
      </c>
      <c r="AW1152" s="15" t="s">
        <v>33</v>
      </c>
      <c r="AX1152" s="15" t="s">
        <v>8</v>
      </c>
      <c r="AY1152" s="212" t="s">
        <v>245</v>
      </c>
    </row>
    <row r="1153" s="2" customFormat="1" ht="24.15" customHeight="1">
      <c r="A1153" s="37"/>
      <c r="B1153" s="180"/>
      <c r="C1153" s="181" t="s">
        <v>1638</v>
      </c>
      <c r="D1153" s="181" t="s">
        <v>248</v>
      </c>
      <c r="E1153" s="182" t="s">
        <v>1639</v>
      </c>
      <c r="F1153" s="183" t="s">
        <v>1640</v>
      </c>
      <c r="G1153" s="184" t="s">
        <v>263</v>
      </c>
      <c r="H1153" s="185">
        <v>55.649999999999999</v>
      </c>
      <c r="I1153" s="186"/>
      <c r="J1153" s="187">
        <f>ROUND(I1153*H1153,0)</f>
        <v>0</v>
      </c>
      <c r="K1153" s="183" t="s">
        <v>252</v>
      </c>
      <c r="L1153" s="38"/>
      <c r="M1153" s="188" t="s">
        <v>1</v>
      </c>
      <c r="N1153" s="189" t="s">
        <v>43</v>
      </c>
      <c r="O1153" s="76"/>
      <c r="P1153" s="190">
        <f>O1153*H1153</f>
        <v>0</v>
      </c>
      <c r="Q1153" s="190">
        <v>0.00012305000000000001</v>
      </c>
      <c r="R1153" s="190">
        <f>Q1153*H1153</f>
        <v>0.0068477325000000002</v>
      </c>
      <c r="S1153" s="190">
        <v>0</v>
      </c>
      <c r="T1153" s="191">
        <f>S1153*H1153</f>
        <v>0</v>
      </c>
      <c r="U1153" s="37"/>
      <c r="V1153" s="37"/>
      <c r="W1153" s="37"/>
      <c r="X1153" s="37"/>
      <c r="Y1153" s="37"/>
      <c r="Z1153" s="37"/>
      <c r="AA1153" s="37"/>
      <c r="AB1153" s="37"/>
      <c r="AC1153" s="37"/>
      <c r="AD1153" s="37"/>
      <c r="AE1153" s="37"/>
      <c r="AR1153" s="192" t="s">
        <v>355</v>
      </c>
      <c r="AT1153" s="192" t="s">
        <v>248</v>
      </c>
      <c r="AU1153" s="192" t="s">
        <v>87</v>
      </c>
      <c r="AY1153" s="18" t="s">
        <v>245</v>
      </c>
      <c r="BE1153" s="193">
        <f>IF(N1153="základní",J1153,0)</f>
        <v>0</v>
      </c>
      <c r="BF1153" s="193">
        <f>IF(N1153="snížená",J1153,0)</f>
        <v>0</v>
      </c>
      <c r="BG1153" s="193">
        <f>IF(N1153="zákl. přenesená",J1153,0)</f>
        <v>0</v>
      </c>
      <c r="BH1153" s="193">
        <f>IF(N1153="sníž. přenesená",J1153,0)</f>
        <v>0</v>
      </c>
      <c r="BI1153" s="193">
        <f>IF(N1153="nulová",J1153,0)</f>
        <v>0</v>
      </c>
      <c r="BJ1153" s="18" t="s">
        <v>87</v>
      </c>
      <c r="BK1153" s="193">
        <f>ROUND(I1153*H1153,0)</f>
        <v>0</v>
      </c>
      <c r="BL1153" s="18" t="s">
        <v>355</v>
      </c>
      <c r="BM1153" s="192" t="s">
        <v>1641</v>
      </c>
    </row>
    <row r="1154" s="13" customFormat="1">
      <c r="A1154" s="13"/>
      <c r="B1154" s="194"/>
      <c r="C1154" s="13"/>
      <c r="D1154" s="195" t="s">
        <v>255</v>
      </c>
      <c r="E1154" s="196" t="s">
        <v>1</v>
      </c>
      <c r="F1154" s="197" t="s">
        <v>1632</v>
      </c>
      <c r="G1154" s="13"/>
      <c r="H1154" s="198">
        <v>19.975000000000001</v>
      </c>
      <c r="I1154" s="199"/>
      <c r="J1154" s="13"/>
      <c r="K1154" s="13"/>
      <c r="L1154" s="194"/>
      <c r="M1154" s="200"/>
      <c r="N1154" s="201"/>
      <c r="O1154" s="201"/>
      <c r="P1154" s="201"/>
      <c r="Q1154" s="201"/>
      <c r="R1154" s="201"/>
      <c r="S1154" s="201"/>
      <c r="T1154" s="202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196" t="s">
        <v>255</v>
      </c>
      <c r="AU1154" s="196" t="s">
        <v>87</v>
      </c>
      <c r="AV1154" s="13" t="s">
        <v>87</v>
      </c>
      <c r="AW1154" s="13" t="s">
        <v>33</v>
      </c>
      <c r="AX1154" s="13" t="s">
        <v>77</v>
      </c>
      <c r="AY1154" s="196" t="s">
        <v>245</v>
      </c>
    </row>
    <row r="1155" s="13" customFormat="1">
      <c r="A1155" s="13"/>
      <c r="B1155" s="194"/>
      <c r="C1155" s="13"/>
      <c r="D1155" s="195" t="s">
        <v>255</v>
      </c>
      <c r="E1155" s="196" t="s">
        <v>1</v>
      </c>
      <c r="F1155" s="197" t="s">
        <v>1633</v>
      </c>
      <c r="G1155" s="13"/>
      <c r="H1155" s="198">
        <v>24</v>
      </c>
      <c r="I1155" s="199"/>
      <c r="J1155" s="13"/>
      <c r="K1155" s="13"/>
      <c r="L1155" s="194"/>
      <c r="M1155" s="200"/>
      <c r="N1155" s="201"/>
      <c r="O1155" s="201"/>
      <c r="P1155" s="201"/>
      <c r="Q1155" s="201"/>
      <c r="R1155" s="201"/>
      <c r="S1155" s="201"/>
      <c r="T1155" s="202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196" t="s">
        <v>255</v>
      </c>
      <c r="AU1155" s="196" t="s">
        <v>87</v>
      </c>
      <c r="AV1155" s="13" t="s">
        <v>87</v>
      </c>
      <c r="AW1155" s="13" t="s">
        <v>33</v>
      </c>
      <c r="AX1155" s="13" t="s">
        <v>77</v>
      </c>
      <c r="AY1155" s="196" t="s">
        <v>245</v>
      </c>
    </row>
    <row r="1156" s="13" customFormat="1">
      <c r="A1156" s="13"/>
      <c r="B1156" s="194"/>
      <c r="C1156" s="13"/>
      <c r="D1156" s="195" t="s">
        <v>255</v>
      </c>
      <c r="E1156" s="196" t="s">
        <v>1</v>
      </c>
      <c r="F1156" s="197" t="s">
        <v>1634</v>
      </c>
      <c r="G1156" s="13"/>
      <c r="H1156" s="198">
        <v>3.6749999999999998</v>
      </c>
      <c r="I1156" s="199"/>
      <c r="J1156" s="13"/>
      <c r="K1156" s="13"/>
      <c r="L1156" s="194"/>
      <c r="M1156" s="200"/>
      <c r="N1156" s="201"/>
      <c r="O1156" s="201"/>
      <c r="P1156" s="201"/>
      <c r="Q1156" s="201"/>
      <c r="R1156" s="201"/>
      <c r="S1156" s="201"/>
      <c r="T1156" s="202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196" t="s">
        <v>255</v>
      </c>
      <c r="AU1156" s="196" t="s">
        <v>87</v>
      </c>
      <c r="AV1156" s="13" t="s">
        <v>87</v>
      </c>
      <c r="AW1156" s="13" t="s">
        <v>33</v>
      </c>
      <c r="AX1156" s="13" t="s">
        <v>77</v>
      </c>
      <c r="AY1156" s="196" t="s">
        <v>245</v>
      </c>
    </row>
    <row r="1157" s="14" customFormat="1">
      <c r="A1157" s="14"/>
      <c r="B1157" s="203"/>
      <c r="C1157" s="14"/>
      <c r="D1157" s="195" t="s">
        <v>255</v>
      </c>
      <c r="E1157" s="204" t="s">
        <v>1</v>
      </c>
      <c r="F1157" s="205" t="s">
        <v>1635</v>
      </c>
      <c r="G1157" s="14"/>
      <c r="H1157" s="206">
        <v>47.649999999999999</v>
      </c>
      <c r="I1157" s="207"/>
      <c r="J1157" s="14"/>
      <c r="K1157" s="14"/>
      <c r="L1157" s="203"/>
      <c r="M1157" s="208"/>
      <c r="N1157" s="209"/>
      <c r="O1157" s="209"/>
      <c r="P1157" s="209"/>
      <c r="Q1157" s="209"/>
      <c r="R1157" s="209"/>
      <c r="S1157" s="209"/>
      <c r="T1157" s="210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04" t="s">
        <v>255</v>
      </c>
      <c r="AU1157" s="204" t="s">
        <v>87</v>
      </c>
      <c r="AV1157" s="14" t="s">
        <v>246</v>
      </c>
      <c r="AW1157" s="14" t="s">
        <v>33</v>
      </c>
      <c r="AX1157" s="14" t="s">
        <v>77</v>
      </c>
      <c r="AY1157" s="204" t="s">
        <v>245</v>
      </c>
    </row>
    <row r="1158" s="13" customFormat="1">
      <c r="A1158" s="13"/>
      <c r="B1158" s="194"/>
      <c r="C1158" s="13"/>
      <c r="D1158" s="195" t="s">
        <v>255</v>
      </c>
      <c r="E1158" s="196" t="s">
        <v>1</v>
      </c>
      <c r="F1158" s="197" t="s">
        <v>1636</v>
      </c>
      <c r="G1158" s="13"/>
      <c r="H1158" s="198">
        <v>8</v>
      </c>
      <c r="I1158" s="199"/>
      <c r="J1158" s="13"/>
      <c r="K1158" s="13"/>
      <c r="L1158" s="194"/>
      <c r="M1158" s="200"/>
      <c r="N1158" s="201"/>
      <c r="O1158" s="201"/>
      <c r="P1158" s="201"/>
      <c r="Q1158" s="201"/>
      <c r="R1158" s="201"/>
      <c r="S1158" s="201"/>
      <c r="T1158" s="202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196" t="s">
        <v>255</v>
      </c>
      <c r="AU1158" s="196" t="s">
        <v>87</v>
      </c>
      <c r="AV1158" s="13" t="s">
        <v>87</v>
      </c>
      <c r="AW1158" s="13" t="s">
        <v>33</v>
      </c>
      <c r="AX1158" s="13" t="s">
        <v>77</v>
      </c>
      <c r="AY1158" s="196" t="s">
        <v>245</v>
      </c>
    </row>
    <row r="1159" s="14" customFormat="1">
      <c r="A1159" s="14"/>
      <c r="B1159" s="203"/>
      <c r="C1159" s="14"/>
      <c r="D1159" s="195" t="s">
        <v>255</v>
      </c>
      <c r="E1159" s="204" t="s">
        <v>1</v>
      </c>
      <c r="F1159" s="205" t="s">
        <v>1637</v>
      </c>
      <c r="G1159" s="14"/>
      <c r="H1159" s="206">
        <v>8</v>
      </c>
      <c r="I1159" s="207"/>
      <c r="J1159" s="14"/>
      <c r="K1159" s="14"/>
      <c r="L1159" s="203"/>
      <c r="M1159" s="208"/>
      <c r="N1159" s="209"/>
      <c r="O1159" s="209"/>
      <c r="P1159" s="209"/>
      <c r="Q1159" s="209"/>
      <c r="R1159" s="209"/>
      <c r="S1159" s="209"/>
      <c r="T1159" s="210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04" t="s">
        <v>255</v>
      </c>
      <c r="AU1159" s="204" t="s">
        <v>87</v>
      </c>
      <c r="AV1159" s="14" t="s">
        <v>246</v>
      </c>
      <c r="AW1159" s="14" t="s">
        <v>33</v>
      </c>
      <c r="AX1159" s="14" t="s">
        <v>77</v>
      </c>
      <c r="AY1159" s="204" t="s">
        <v>245</v>
      </c>
    </row>
    <row r="1160" s="15" customFormat="1">
      <c r="A1160" s="15"/>
      <c r="B1160" s="211"/>
      <c r="C1160" s="15"/>
      <c r="D1160" s="195" t="s">
        <v>255</v>
      </c>
      <c r="E1160" s="212" t="s">
        <v>1</v>
      </c>
      <c r="F1160" s="213" t="s">
        <v>272</v>
      </c>
      <c r="G1160" s="15"/>
      <c r="H1160" s="214">
        <v>55.649999999999999</v>
      </c>
      <c r="I1160" s="215"/>
      <c r="J1160" s="15"/>
      <c r="K1160" s="15"/>
      <c r="L1160" s="211"/>
      <c r="M1160" s="216"/>
      <c r="N1160" s="217"/>
      <c r="O1160" s="217"/>
      <c r="P1160" s="217"/>
      <c r="Q1160" s="217"/>
      <c r="R1160" s="217"/>
      <c r="S1160" s="217"/>
      <c r="T1160" s="218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12" t="s">
        <v>255</v>
      </c>
      <c r="AU1160" s="212" t="s">
        <v>87</v>
      </c>
      <c r="AV1160" s="15" t="s">
        <v>253</v>
      </c>
      <c r="AW1160" s="15" t="s">
        <v>33</v>
      </c>
      <c r="AX1160" s="15" t="s">
        <v>8</v>
      </c>
      <c r="AY1160" s="212" t="s">
        <v>245</v>
      </c>
    </row>
    <row r="1161" s="2" customFormat="1" ht="24.15" customHeight="1">
      <c r="A1161" s="37"/>
      <c r="B1161" s="180"/>
      <c r="C1161" s="181" t="s">
        <v>1642</v>
      </c>
      <c r="D1161" s="181" t="s">
        <v>248</v>
      </c>
      <c r="E1161" s="182" t="s">
        <v>1643</v>
      </c>
      <c r="F1161" s="183" t="s">
        <v>1644</v>
      </c>
      <c r="G1161" s="184" t="s">
        <v>263</v>
      </c>
      <c r="H1161" s="185">
        <v>55.649999999999999</v>
      </c>
      <c r="I1161" s="186"/>
      <c r="J1161" s="187">
        <f>ROUND(I1161*H1161,0)</f>
        <v>0</v>
      </c>
      <c r="K1161" s="183" t="s">
        <v>252</v>
      </c>
      <c r="L1161" s="38"/>
      <c r="M1161" s="188" t="s">
        <v>1</v>
      </c>
      <c r="N1161" s="189" t="s">
        <v>43</v>
      </c>
      <c r="O1161" s="76"/>
      <c r="P1161" s="190">
        <f>O1161*H1161</f>
        <v>0</v>
      </c>
      <c r="Q1161" s="190">
        <v>0.00012305000000000001</v>
      </c>
      <c r="R1161" s="190">
        <f>Q1161*H1161</f>
        <v>0.0068477325000000002</v>
      </c>
      <c r="S1161" s="190">
        <v>0</v>
      </c>
      <c r="T1161" s="191">
        <f>S1161*H1161</f>
        <v>0</v>
      </c>
      <c r="U1161" s="37"/>
      <c r="V1161" s="37"/>
      <c r="W1161" s="37"/>
      <c r="X1161" s="37"/>
      <c r="Y1161" s="37"/>
      <c r="Z1161" s="37"/>
      <c r="AA1161" s="37"/>
      <c r="AB1161" s="37"/>
      <c r="AC1161" s="37"/>
      <c r="AD1161" s="37"/>
      <c r="AE1161" s="37"/>
      <c r="AR1161" s="192" t="s">
        <v>355</v>
      </c>
      <c r="AT1161" s="192" t="s">
        <v>248</v>
      </c>
      <c r="AU1161" s="192" t="s">
        <v>87</v>
      </c>
      <c r="AY1161" s="18" t="s">
        <v>245</v>
      </c>
      <c r="BE1161" s="193">
        <f>IF(N1161="základní",J1161,0)</f>
        <v>0</v>
      </c>
      <c r="BF1161" s="193">
        <f>IF(N1161="snížená",J1161,0)</f>
        <v>0</v>
      </c>
      <c r="BG1161" s="193">
        <f>IF(N1161="zákl. přenesená",J1161,0)</f>
        <v>0</v>
      </c>
      <c r="BH1161" s="193">
        <f>IF(N1161="sníž. přenesená",J1161,0)</f>
        <v>0</v>
      </c>
      <c r="BI1161" s="193">
        <f>IF(N1161="nulová",J1161,0)</f>
        <v>0</v>
      </c>
      <c r="BJ1161" s="18" t="s">
        <v>87</v>
      </c>
      <c r="BK1161" s="193">
        <f>ROUND(I1161*H1161,0)</f>
        <v>0</v>
      </c>
      <c r="BL1161" s="18" t="s">
        <v>355</v>
      </c>
      <c r="BM1161" s="192" t="s">
        <v>1645</v>
      </c>
    </row>
    <row r="1162" s="13" customFormat="1">
      <c r="A1162" s="13"/>
      <c r="B1162" s="194"/>
      <c r="C1162" s="13"/>
      <c r="D1162" s="195" t="s">
        <v>255</v>
      </c>
      <c r="E1162" s="196" t="s">
        <v>1</v>
      </c>
      <c r="F1162" s="197" t="s">
        <v>1632</v>
      </c>
      <c r="G1162" s="13"/>
      <c r="H1162" s="198">
        <v>19.975000000000001</v>
      </c>
      <c r="I1162" s="199"/>
      <c r="J1162" s="13"/>
      <c r="K1162" s="13"/>
      <c r="L1162" s="194"/>
      <c r="M1162" s="200"/>
      <c r="N1162" s="201"/>
      <c r="O1162" s="201"/>
      <c r="P1162" s="201"/>
      <c r="Q1162" s="201"/>
      <c r="R1162" s="201"/>
      <c r="S1162" s="201"/>
      <c r="T1162" s="202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196" t="s">
        <v>255</v>
      </c>
      <c r="AU1162" s="196" t="s">
        <v>87</v>
      </c>
      <c r="AV1162" s="13" t="s">
        <v>87</v>
      </c>
      <c r="AW1162" s="13" t="s">
        <v>33</v>
      </c>
      <c r="AX1162" s="13" t="s">
        <v>77</v>
      </c>
      <c r="AY1162" s="196" t="s">
        <v>245</v>
      </c>
    </row>
    <row r="1163" s="13" customFormat="1">
      <c r="A1163" s="13"/>
      <c r="B1163" s="194"/>
      <c r="C1163" s="13"/>
      <c r="D1163" s="195" t="s">
        <v>255</v>
      </c>
      <c r="E1163" s="196" t="s">
        <v>1</v>
      </c>
      <c r="F1163" s="197" t="s">
        <v>1633</v>
      </c>
      <c r="G1163" s="13"/>
      <c r="H1163" s="198">
        <v>24</v>
      </c>
      <c r="I1163" s="199"/>
      <c r="J1163" s="13"/>
      <c r="K1163" s="13"/>
      <c r="L1163" s="194"/>
      <c r="M1163" s="200"/>
      <c r="N1163" s="201"/>
      <c r="O1163" s="201"/>
      <c r="P1163" s="201"/>
      <c r="Q1163" s="201"/>
      <c r="R1163" s="201"/>
      <c r="S1163" s="201"/>
      <c r="T1163" s="202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196" t="s">
        <v>255</v>
      </c>
      <c r="AU1163" s="196" t="s">
        <v>87</v>
      </c>
      <c r="AV1163" s="13" t="s">
        <v>87</v>
      </c>
      <c r="AW1163" s="13" t="s">
        <v>33</v>
      </c>
      <c r="AX1163" s="13" t="s">
        <v>77</v>
      </c>
      <c r="AY1163" s="196" t="s">
        <v>245</v>
      </c>
    </row>
    <row r="1164" s="13" customFormat="1">
      <c r="A1164" s="13"/>
      <c r="B1164" s="194"/>
      <c r="C1164" s="13"/>
      <c r="D1164" s="195" t="s">
        <v>255</v>
      </c>
      <c r="E1164" s="196" t="s">
        <v>1</v>
      </c>
      <c r="F1164" s="197" t="s">
        <v>1634</v>
      </c>
      <c r="G1164" s="13"/>
      <c r="H1164" s="198">
        <v>3.6749999999999998</v>
      </c>
      <c r="I1164" s="199"/>
      <c r="J1164" s="13"/>
      <c r="K1164" s="13"/>
      <c r="L1164" s="194"/>
      <c r="M1164" s="200"/>
      <c r="N1164" s="201"/>
      <c r="O1164" s="201"/>
      <c r="P1164" s="201"/>
      <c r="Q1164" s="201"/>
      <c r="R1164" s="201"/>
      <c r="S1164" s="201"/>
      <c r="T1164" s="202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196" t="s">
        <v>255</v>
      </c>
      <c r="AU1164" s="196" t="s">
        <v>87</v>
      </c>
      <c r="AV1164" s="13" t="s">
        <v>87</v>
      </c>
      <c r="AW1164" s="13" t="s">
        <v>33</v>
      </c>
      <c r="AX1164" s="13" t="s">
        <v>77</v>
      </c>
      <c r="AY1164" s="196" t="s">
        <v>245</v>
      </c>
    </row>
    <row r="1165" s="14" customFormat="1">
      <c r="A1165" s="14"/>
      <c r="B1165" s="203"/>
      <c r="C1165" s="14"/>
      <c r="D1165" s="195" t="s">
        <v>255</v>
      </c>
      <c r="E1165" s="204" t="s">
        <v>1</v>
      </c>
      <c r="F1165" s="205" t="s">
        <v>1635</v>
      </c>
      <c r="G1165" s="14"/>
      <c r="H1165" s="206">
        <v>47.649999999999999</v>
      </c>
      <c r="I1165" s="207"/>
      <c r="J1165" s="14"/>
      <c r="K1165" s="14"/>
      <c r="L1165" s="203"/>
      <c r="M1165" s="208"/>
      <c r="N1165" s="209"/>
      <c r="O1165" s="209"/>
      <c r="P1165" s="209"/>
      <c r="Q1165" s="209"/>
      <c r="R1165" s="209"/>
      <c r="S1165" s="209"/>
      <c r="T1165" s="210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04" t="s">
        <v>255</v>
      </c>
      <c r="AU1165" s="204" t="s">
        <v>87</v>
      </c>
      <c r="AV1165" s="14" t="s">
        <v>246</v>
      </c>
      <c r="AW1165" s="14" t="s">
        <v>33</v>
      </c>
      <c r="AX1165" s="14" t="s">
        <v>77</v>
      </c>
      <c r="AY1165" s="204" t="s">
        <v>245</v>
      </c>
    </row>
    <row r="1166" s="13" customFormat="1">
      <c r="A1166" s="13"/>
      <c r="B1166" s="194"/>
      <c r="C1166" s="13"/>
      <c r="D1166" s="195" t="s">
        <v>255</v>
      </c>
      <c r="E1166" s="196" t="s">
        <v>1</v>
      </c>
      <c r="F1166" s="197" t="s">
        <v>1636</v>
      </c>
      <c r="G1166" s="13"/>
      <c r="H1166" s="198">
        <v>8</v>
      </c>
      <c r="I1166" s="199"/>
      <c r="J1166" s="13"/>
      <c r="K1166" s="13"/>
      <c r="L1166" s="194"/>
      <c r="M1166" s="200"/>
      <c r="N1166" s="201"/>
      <c r="O1166" s="201"/>
      <c r="P1166" s="201"/>
      <c r="Q1166" s="201"/>
      <c r="R1166" s="201"/>
      <c r="S1166" s="201"/>
      <c r="T1166" s="202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196" t="s">
        <v>255</v>
      </c>
      <c r="AU1166" s="196" t="s">
        <v>87</v>
      </c>
      <c r="AV1166" s="13" t="s">
        <v>87</v>
      </c>
      <c r="AW1166" s="13" t="s">
        <v>33</v>
      </c>
      <c r="AX1166" s="13" t="s">
        <v>77</v>
      </c>
      <c r="AY1166" s="196" t="s">
        <v>245</v>
      </c>
    </row>
    <row r="1167" s="14" customFormat="1">
      <c r="A1167" s="14"/>
      <c r="B1167" s="203"/>
      <c r="C1167" s="14"/>
      <c r="D1167" s="195" t="s">
        <v>255</v>
      </c>
      <c r="E1167" s="204" t="s">
        <v>1</v>
      </c>
      <c r="F1167" s="205" t="s">
        <v>1637</v>
      </c>
      <c r="G1167" s="14"/>
      <c r="H1167" s="206">
        <v>8</v>
      </c>
      <c r="I1167" s="207"/>
      <c r="J1167" s="14"/>
      <c r="K1167" s="14"/>
      <c r="L1167" s="203"/>
      <c r="M1167" s="208"/>
      <c r="N1167" s="209"/>
      <c r="O1167" s="209"/>
      <c r="P1167" s="209"/>
      <c r="Q1167" s="209"/>
      <c r="R1167" s="209"/>
      <c r="S1167" s="209"/>
      <c r="T1167" s="210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04" t="s">
        <v>255</v>
      </c>
      <c r="AU1167" s="204" t="s">
        <v>87</v>
      </c>
      <c r="AV1167" s="14" t="s">
        <v>246</v>
      </c>
      <c r="AW1167" s="14" t="s">
        <v>33</v>
      </c>
      <c r="AX1167" s="14" t="s">
        <v>77</v>
      </c>
      <c r="AY1167" s="204" t="s">
        <v>245</v>
      </c>
    </row>
    <row r="1168" s="15" customFormat="1">
      <c r="A1168" s="15"/>
      <c r="B1168" s="211"/>
      <c r="C1168" s="15"/>
      <c r="D1168" s="195" t="s">
        <v>255</v>
      </c>
      <c r="E1168" s="212" t="s">
        <v>1</v>
      </c>
      <c r="F1168" s="213" t="s">
        <v>272</v>
      </c>
      <c r="G1168" s="15"/>
      <c r="H1168" s="214">
        <v>55.649999999999999</v>
      </c>
      <c r="I1168" s="215"/>
      <c r="J1168" s="15"/>
      <c r="K1168" s="15"/>
      <c r="L1168" s="211"/>
      <c r="M1168" s="216"/>
      <c r="N1168" s="217"/>
      <c r="O1168" s="217"/>
      <c r="P1168" s="217"/>
      <c r="Q1168" s="217"/>
      <c r="R1168" s="217"/>
      <c r="S1168" s="217"/>
      <c r="T1168" s="218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212" t="s">
        <v>255</v>
      </c>
      <c r="AU1168" s="212" t="s">
        <v>87</v>
      </c>
      <c r="AV1168" s="15" t="s">
        <v>253</v>
      </c>
      <c r="AW1168" s="15" t="s">
        <v>33</v>
      </c>
      <c r="AX1168" s="15" t="s">
        <v>8</v>
      </c>
      <c r="AY1168" s="212" t="s">
        <v>245</v>
      </c>
    </row>
    <row r="1169" s="2" customFormat="1" ht="14.4" customHeight="1">
      <c r="A1169" s="37"/>
      <c r="B1169" s="180"/>
      <c r="C1169" s="181" t="s">
        <v>1646</v>
      </c>
      <c r="D1169" s="181" t="s">
        <v>248</v>
      </c>
      <c r="E1169" s="182" t="s">
        <v>1647</v>
      </c>
      <c r="F1169" s="183" t="s">
        <v>1648</v>
      </c>
      <c r="G1169" s="184" t="s">
        <v>515</v>
      </c>
      <c r="H1169" s="185">
        <v>302.80000000000001</v>
      </c>
      <c r="I1169" s="186"/>
      <c r="J1169" s="187">
        <f>ROUND(I1169*H1169,0)</f>
        <v>0</v>
      </c>
      <c r="K1169" s="183" t="s">
        <v>252</v>
      </c>
      <c r="L1169" s="38"/>
      <c r="M1169" s="188" t="s">
        <v>1</v>
      </c>
      <c r="N1169" s="189" t="s">
        <v>43</v>
      </c>
      <c r="O1169" s="76"/>
      <c r="P1169" s="190">
        <f>O1169*H1169</f>
        <v>0</v>
      </c>
      <c r="Q1169" s="190">
        <v>6.0000000000000002E-06</v>
      </c>
      <c r="R1169" s="190">
        <f>Q1169*H1169</f>
        <v>0.0018168000000000001</v>
      </c>
      <c r="S1169" s="190">
        <v>0</v>
      </c>
      <c r="T1169" s="191">
        <f>S1169*H1169</f>
        <v>0</v>
      </c>
      <c r="U1169" s="37"/>
      <c r="V1169" s="37"/>
      <c r="W1169" s="37"/>
      <c r="X1169" s="37"/>
      <c r="Y1169" s="37"/>
      <c r="Z1169" s="37"/>
      <c r="AA1169" s="37"/>
      <c r="AB1169" s="37"/>
      <c r="AC1169" s="37"/>
      <c r="AD1169" s="37"/>
      <c r="AE1169" s="37"/>
      <c r="AR1169" s="192" t="s">
        <v>355</v>
      </c>
      <c r="AT1169" s="192" t="s">
        <v>248</v>
      </c>
      <c r="AU1169" s="192" t="s">
        <v>87</v>
      </c>
      <c r="AY1169" s="18" t="s">
        <v>245</v>
      </c>
      <c r="BE1169" s="193">
        <f>IF(N1169="základní",J1169,0)</f>
        <v>0</v>
      </c>
      <c r="BF1169" s="193">
        <f>IF(N1169="snížená",J1169,0)</f>
        <v>0</v>
      </c>
      <c r="BG1169" s="193">
        <f>IF(N1169="zákl. přenesená",J1169,0)</f>
        <v>0</v>
      </c>
      <c r="BH1169" s="193">
        <f>IF(N1169="sníž. přenesená",J1169,0)</f>
        <v>0</v>
      </c>
      <c r="BI1169" s="193">
        <f>IF(N1169="nulová",J1169,0)</f>
        <v>0</v>
      </c>
      <c r="BJ1169" s="18" t="s">
        <v>87</v>
      </c>
      <c r="BK1169" s="193">
        <f>ROUND(I1169*H1169,0)</f>
        <v>0</v>
      </c>
      <c r="BL1169" s="18" t="s">
        <v>355</v>
      </c>
      <c r="BM1169" s="192" t="s">
        <v>1649</v>
      </c>
    </row>
    <row r="1170" s="13" customFormat="1">
      <c r="A1170" s="13"/>
      <c r="B1170" s="194"/>
      <c r="C1170" s="13"/>
      <c r="D1170" s="195" t="s">
        <v>255</v>
      </c>
      <c r="E1170" s="196" t="s">
        <v>1</v>
      </c>
      <c r="F1170" s="197" t="s">
        <v>193</v>
      </c>
      <c r="G1170" s="13"/>
      <c r="H1170" s="198">
        <v>302.80000000000001</v>
      </c>
      <c r="I1170" s="199"/>
      <c r="J1170" s="13"/>
      <c r="K1170" s="13"/>
      <c r="L1170" s="194"/>
      <c r="M1170" s="200"/>
      <c r="N1170" s="201"/>
      <c r="O1170" s="201"/>
      <c r="P1170" s="201"/>
      <c r="Q1170" s="201"/>
      <c r="R1170" s="201"/>
      <c r="S1170" s="201"/>
      <c r="T1170" s="202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196" t="s">
        <v>255</v>
      </c>
      <c r="AU1170" s="196" t="s">
        <v>87</v>
      </c>
      <c r="AV1170" s="13" t="s">
        <v>87</v>
      </c>
      <c r="AW1170" s="13" t="s">
        <v>33</v>
      </c>
      <c r="AX1170" s="13" t="s">
        <v>8</v>
      </c>
      <c r="AY1170" s="196" t="s">
        <v>245</v>
      </c>
    </row>
    <row r="1171" s="2" customFormat="1" ht="14.4" customHeight="1">
      <c r="A1171" s="37"/>
      <c r="B1171" s="180"/>
      <c r="C1171" s="181" t="s">
        <v>1650</v>
      </c>
      <c r="D1171" s="181" t="s">
        <v>248</v>
      </c>
      <c r="E1171" s="182" t="s">
        <v>1651</v>
      </c>
      <c r="F1171" s="183" t="s">
        <v>1652</v>
      </c>
      <c r="G1171" s="184" t="s">
        <v>515</v>
      </c>
      <c r="H1171" s="185">
        <v>302.80000000000001</v>
      </c>
      <c r="I1171" s="186"/>
      <c r="J1171" s="187">
        <f>ROUND(I1171*H1171,0)</f>
        <v>0</v>
      </c>
      <c r="K1171" s="183" t="s">
        <v>252</v>
      </c>
      <c r="L1171" s="38"/>
      <c r="M1171" s="188" t="s">
        <v>1</v>
      </c>
      <c r="N1171" s="189" t="s">
        <v>43</v>
      </c>
      <c r="O1171" s="76"/>
      <c r="P1171" s="190">
        <f>O1171*H1171</f>
        <v>0</v>
      </c>
      <c r="Q1171" s="190">
        <v>2.058E-06</v>
      </c>
      <c r="R1171" s="190">
        <f>Q1171*H1171</f>
        <v>0.00062316240000000005</v>
      </c>
      <c r="S1171" s="190">
        <v>0</v>
      </c>
      <c r="T1171" s="191">
        <f>S1171*H1171</f>
        <v>0</v>
      </c>
      <c r="U1171" s="37"/>
      <c r="V1171" s="37"/>
      <c r="W1171" s="37"/>
      <c r="X1171" s="37"/>
      <c r="Y1171" s="37"/>
      <c r="Z1171" s="37"/>
      <c r="AA1171" s="37"/>
      <c r="AB1171" s="37"/>
      <c r="AC1171" s="37"/>
      <c r="AD1171" s="37"/>
      <c r="AE1171" s="37"/>
      <c r="AR1171" s="192" t="s">
        <v>355</v>
      </c>
      <c r="AT1171" s="192" t="s">
        <v>248</v>
      </c>
      <c r="AU1171" s="192" t="s">
        <v>87</v>
      </c>
      <c r="AY1171" s="18" t="s">
        <v>245</v>
      </c>
      <c r="BE1171" s="193">
        <f>IF(N1171="základní",J1171,0)</f>
        <v>0</v>
      </c>
      <c r="BF1171" s="193">
        <f>IF(N1171="snížená",J1171,0)</f>
        <v>0</v>
      </c>
      <c r="BG1171" s="193">
        <f>IF(N1171="zákl. přenesená",J1171,0)</f>
        <v>0</v>
      </c>
      <c r="BH1171" s="193">
        <f>IF(N1171="sníž. přenesená",J1171,0)</f>
        <v>0</v>
      </c>
      <c r="BI1171" s="193">
        <f>IF(N1171="nulová",J1171,0)</f>
        <v>0</v>
      </c>
      <c r="BJ1171" s="18" t="s">
        <v>87</v>
      </c>
      <c r="BK1171" s="193">
        <f>ROUND(I1171*H1171,0)</f>
        <v>0</v>
      </c>
      <c r="BL1171" s="18" t="s">
        <v>355</v>
      </c>
      <c r="BM1171" s="192" t="s">
        <v>1653</v>
      </c>
    </row>
    <row r="1172" s="13" customFormat="1">
      <c r="A1172" s="13"/>
      <c r="B1172" s="194"/>
      <c r="C1172" s="13"/>
      <c r="D1172" s="195" t="s">
        <v>255</v>
      </c>
      <c r="E1172" s="196" t="s">
        <v>1</v>
      </c>
      <c r="F1172" s="197" t="s">
        <v>1654</v>
      </c>
      <c r="G1172" s="13"/>
      <c r="H1172" s="198">
        <v>302.80000000000001</v>
      </c>
      <c r="I1172" s="199"/>
      <c r="J1172" s="13"/>
      <c r="K1172" s="13"/>
      <c r="L1172" s="194"/>
      <c r="M1172" s="200"/>
      <c r="N1172" s="201"/>
      <c r="O1172" s="201"/>
      <c r="P1172" s="201"/>
      <c r="Q1172" s="201"/>
      <c r="R1172" s="201"/>
      <c r="S1172" s="201"/>
      <c r="T1172" s="202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196" t="s">
        <v>255</v>
      </c>
      <c r="AU1172" s="196" t="s">
        <v>87</v>
      </c>
      <c r="AV1172" s="13" t="s">
        <v>87</v>
      </c>
      <c r="AW1172" s="13" t="s">
        <v>33</v>
      </c>
      <c r="AX1172" s="13" t="s">
        <v>77</v>
      </c>
      <c r="AY1172" s="196" t="s">
        <v>245</v>
      </c>
    </row>
    <row r="1173" s="14" customFormat="1">
      <c r="A1173" s="14"/>
      <c r="B1173" s="203"/>
      <c r="C1173" s="14"/>
      <c r="D1173" s="195" t="s">
        <v>255</v>
      </c>
      <c r="E1173" s="204" t="s">
        <v>193</v>
      </c>
      <c r="F1173" s="205" t="s">
        <v>260</v>
      </c>
      <c r="G1173" s="14"/>
      <c r="H1173" s="206">
        <v>302.80000000000001</v>
      </c>
      <c r="I1173" s="207"/>
      <c r="J1173" s="14"/>
      <c r="K1173" s="14"/>
      <c r="L1173" s="203"/>
      <c r="M1173" s="208"/>
      <c r="N1173" s="209"/>
      <c r="O1173" s="209"/>
      <c r="P1173" s="209"/>
      <c r="Q1173" s="209"/>
      <c r="R1173" s="209"/>
      <c r="S1173" s="209"/>
      <c r="T1173" s="210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04" t="s">
        <v>255</v>
      </c>
      <c r="AU1173" s="204" t="s">
        <v>87</v>
      </c>
      <c r="AV1173" s="14" t="s">
        <v>246</v>
      </c>
      <c r="AW1173" s="14" t="s">
        <v>33</v>
      </c>
      <c r="AX1173" s="14" t="s">
        <v>8</v>
      </c>
      <c r="AY1173" s="204" t="s">
        <v>245</v>
      </c>
    </row>
    <row r="1174" s="2" customFormat="1" ht="24.15" customHeight="1">
      <c r="A1174" s="37"/>
      <c r="B1174" s="180"/>
      <c r="C1174" s="181" t="s">
        <v>1655</v>
      </c>
      <c r="D1174" s="181" t="s">
        <v>248</v>
      </c>
      <c r="E1174" s="182" t="s">
        <v>1656</v>
      </c>
      <c r="F1174" s="183" t="s">
        <v>1657</v>
      </c>
      <c r="G1174" s="184" t="s">
        <v>515</v>
      </c>
      <c r="H1174" s="185">
        <v>302.80000000000001</v>
      </c>
      <c r="I1174" s="186"/>
      <c r="J1174" s="187">
        <f>ROUND(I1174*H1174,0)</f>
        <v>0</v>
      </c>
      <c r="K1174" s="183" t="s">
        <v>252</v>
      </c>
      <c r="L1174" s="38"/>
      <c r="M1174" s="188" t="s">
        <v>1</v>
      </c>
      <c r="N1174" s="189" t="s">
        <v>43</v>
      </c>
      <c r="O1174" s="76"/>
      <c r="P1174" s="190">
        <f>O1174*H1174</f>
        <v>0</v>
      </c>
      <c r="Q1174" s="190">
        <v>2.0910000000000001E-05</v>
      </c>
      <c r="R1174" s="190">
        <f>Q1174*H1174</f>
        <v>0.0063315480000000011</v>
      </c>
      <c r="S1174" s="190">
        <v>0</v>
      </c>
      <c r="T1174" s="191">
        <f>S1174*H1174</f>
        <v>0</v>
      </c>
      <c r="U1174" s="37"/>
      <c r="V1174" s="37"/>
      <c r="W1174" s="37"/>
      <c r="X1174" s="37"/>
      <c r="Y1174" s="37"/>
      <c r="Z1174" s="37"/>
      <c r="AA1174" s="37"/>
      <c r="AB1174" s="37"/>
      <c r="AC1174" s="37"/>
      <c r="AD1174" s="37"/>
      <c r="AE1174" s="37"/>
      <c r="AR1174" s="192" t="s">
        <v>355</v>
      </c>
      <c r="AT1174" s="192" t="s">
        <v>248</v>
      </c>
      <c r="AU1174" s="192" t="s">
        <v>87</v>
      </c>
      <c r="AY1174" s="18" t="s">
        <v>245</v>
      </c>
      <c r="BE1174" s="193">
        <f>IF(N1174="základní",J1174,0)</f>
        <v>0</v>
      </c>
      <c r="BF1174" s="193">
        <f>IF(N1174="snížená",J1174,0)</f>
        <v>0</v>
      </c>
      <c r="BG1174" s="193">
        <f>IF(N1174="zákl. přenesená",J1174,0)</f>
        <v>0</v>
      </c>
      <c r="BH1174" s="193">
        <f>IF(N1174="sníž. přenesená",J1174,0)</f>
        <v>0</v>
      </c>
      <c r="BI1174" s="193">
        <f>IF(N1174="nulová",J1174,0)</f>
        <v>0</v>
      </c>
      <c r="BJ1174" s="18" t="s">
        <v>87</v>
      </c>
      <c r="BK1174" s="193">
        <f>ROUND(I1174*H1174,0)</f>
        <v>0</v>
      </c>
      <c r="BL1174" s="18" t="s">
        <v>355</v>
      </c>
      <c r="BM1174" s="192" t="s">
        <v>1658</v>
      </c>
    </row>
    <row r="1175" s="13" customFormat="1">
      <c r="A1175" s="13"/>
      <c r="B1175" s="194"/>
      <c r="C1175" s="13"/>
      <c r="D1175" s="195" t="s">
        <v>255</v>
      </c>
      <c r="E1175" s="196" t="s">
        <v>1</v>
      </c>
      <c r="F1175" s="197" t="s">
        <v>193</v>
      </c>
      <c r="G1175" s="13"/>
      <c r="H1175" s="198">
        <v>302.80000000000001</v>
      </c>
      <c r="I1175" s="199"/>
      <c r="J1175" s="13"/>
      <c r="K1175" s="13"/>
      <c r="L1175" s="194"/>
      <c r="M1175" s="200"/>
      <c r="N1175" s="201"/>
      <c r="O1175" s="201"/>
      <c r="P1175" s="201"/>
      <c r="Q1175" s="201"/>
      <c r="R1175" s="201"/>
      <c r="S1175" s="201"/>
      <c r="T1175" s="202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196" t="s">
        <v>255</v>
      </c>
      <c r="AU1175" s="196" t="s">
        <v>87</v>
      </c>
      <c r="AV1175" s="13" t="s">
        <v>87</v>
      </c>
      <c r="AW1175" s="13" t="s">
        <v>33</v>
      </c>
      <c r="AX1175" s="13" t="s">
        <v>8</v>
      </c>
      <c r="AY1175" s="196" t="s">
        <v>245</v>
      </c>
    </row>
    <row r="1176" s="2" customFormat="1" ht="24.15" customHeight="1">
      <c r="A1176" s="37"/>
      <c r="B1176" s="180"/>
      <c r="C1176" s="181" t="s">
        <v>1659</v>
      </c>
      <c r="D1176" s="181" t="s">
        <v>248</v>
      </c>
      <c r="E1176" s="182" t="s">
        <v>1660</v>
      </c>
      <c r="F1176" s="183" t="s">
        <v>1661</v>
      </c>
      <c r="G1176" s="184" t="s">
        <v>515</v>
      </c>
      <c r="H1176" s="185">
        <v>302.80000000000001</v>
      </c>
      <c r="I1176" s="186"/>
      <c r="J1176" s="187">
        <f>ROUND(I1176*H1176,0)</f>
        <v>0</v>
      </c>
      <c r="K1176" s="183" t="s">
        <v>252</v>
      </c>
      <c r="L1176" s="38"/>
      <c r="M1176" s="188" t="s">
        <v>1</v>
      </c>
      <c r="N1176" s="189" t="s">
        <v>43</v>
      </c>
      <c r="O1176" s="76"/>
      <c r="P1176" s="190">
        <f>O1176*H1176</f>
        <v>0</v>
      </c>
      <c r="Q1176" s="190">
        <v>6.2119999999999995E-05</v>
      </c>
      <c r="R1176" s="190">
        <f>Q1176*H1176</f>
        <v>0.018809935999999999</v>
      </c>
      <c r="S1176" s="190">
        <v>0</v>
      </c>
      <c r="T1176" s="191">
        <f>S1176*H1176</f>
        <v>0</v>
      </c>
      <c r="U1176" s="37"/>
      <c r="V1176" s="37"/>
      <c r="W1176" s="37"/>
      <c r="X1176" s="37"/>
      <c r="Y1176" s="37"/>
      <c r="Z1176" s="37"/>
      <c r="AA1176" s="37"/>
      <c r="AB1176" s="37"/>
      <c r="AC1176" s="37"/>
      <c r="AD1176" s="37"/>
      <c r="AE1176" s="37"/>
      <c r="AR1176" s="192" t="s">
        <v>355</v>
      </c>
      <c r="AT1176" s="192" t="s">
        <v>248</v>
      </c>
      <c r="AU1176" s="192" t="s">
        <v>87</v>
      </c>
      <c r="AY1176" s="18" t="s">
        <v>245</v>
      </c>
      <c r="BE1176" s="193">
        <f>IF(N1176="základní",J1176,0)</f>
        <v>0</v>
      </c>
      <c r="BF1176" s="193">
        <f>IF(N1176="snížená",J1176,0)</f>
        <v>0</v>
      </c>
      <c r="BG1176" s="193">
        <f>IF(N1176="zákl. přenesená",J1176,0)</f>
        <v>0</v>
      </c>
      <c r="BH1176" s="193">
        <f>IF(N1176="sníž. přenesená",J1176,0)</f>
        <v>0</v>
      </c>
      <c r="BI1176" s="193">
        <f>IF(N1176="nulová",J1176,0)</f>
        <v>0</v>
      </c>
      <c r="BJ1176" s="18" t="s">
        <v>87</v>
      </c>
      <c r="BK1176" s="193">
        <f>ROUND(I1176*H1176,0)</f>
        <v>0</v>
      </c>
      <c r="BL1176" s="18" t="s">
        <v>355</v>
      </c>
      <c r="BM1176" s="192" t="s">
        <v>1662</v>
      </c>
    </row>
    <row r="1177" s="13" customFormat="1">
      <c r="A1177" s="13"/>
      <c r="B1177" s="194"/>
      <c r="C1177" s="13"/>
      <c r="D1177" s="195" t="s">
        <v>255</v>
      </c>
      <c r="E1177" s="196" t="s">
        <v>1</v>
      </c>
      <c r="F1177" s="197" t="s">
        <v>193</v>
      </c>
      <c r="G1177" s="13"/>
      <c r="H1177" s="198">
        <v>302.80000000000001</v>
      </c>
      <c r="I1177" s="199"/>
      <c r="J1177" s="13"/>
      <c r="K1177" s="13"/>
      <c r="L1177" s="194"/>
      <c r="M1177" s="200"/>
      <c r="N1177" s="201"/>
      <c r="O1177" s="201"/>
      <c r="P1177" s="201"/>
      <c r="Q1177" s="201"/>
      <c r="R1177" s="201"/>
      <c r="S1177" s="201"/>
      <c r="T1177" s="202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196" t="s">
        <v>255</v>
      </c>
      <c r="AU1177" s="196" t="s">
        <v>87</v>
      </c>
      <c r="AV1177" s="13" t="s">
        <v>87</v>
      </c>
      <c r="AW1177" s="13" t="s">
        <v>33</v>
      </c>
      <c r="AX1177" s="13" t="s">
        <v>8</v>
      </c>
      <c r="AY1177" s="196" t="s">
        <v>245</v>
      </c>
    </row>
    <row r="1178" s="2" customFormat="1" ht="24.15" customHeight="1">
      <c r="A1178" s="37"/>
      <c r="B1178" s="180"/>
      <c r="C1178" s="181" t="s">
        <v>1663</v>
      </c>
      <c r="D1178" s="181" t="s">
        <v>248</v>
      </c>
      <c r="E1178" s="182" t="s">
        <v>1664</v>
      </c>
      <c r="F1178" s="183" t="s">
        <v>1665</v>
      </c>
      <c r="G1178" s="184" t="s">
        <v>515</v>
      </c>
      <c r="H1178" s="185">
        <v>302.80000000000001</v>
      </c>
      <c r="I1178" s="186"/>
      <c r="J1178" s="187">
        <f>ROUND(I1178*H1178,0)</f>
        <v>0</v>
      </c>
      <c r="K1178" s="183" t="s">
        <v>252</v>
      </c>
      <c r="L1178" s="38"/>
      <c r="M1178" s="188" t="s">
        <v>1</v>
      </c>
      <c r="N1178" s="189" t="s">
        <v>43</v>
      </c>
      <c r="O1178" s="76"/>
      <c r="P1178" s="190">
        <f>O1178*H1178</f>
        <v>0</v>
      </c>
      <c r="Q1178" s="190">
        <v>2.2120000000000002E-05</v>
      </c>
      <c r="R1178" s="190">
        <f>Q1178*H1178</f>
        <v>0.0066979360000000007</v>
      </c>
      <c r="S1178" s="190">
        <v>0</v>
      </c>
      <c r="T1178" s="191">
        <f>S1178*H1178</f>
        <v>0</v>
      </c>
      <c r="U1178" s="37"/>
      <c r="V1178" s="37"/>
      <c r="W1178" s="37"/>
      <c r="X1178" s="37"/>
      <c r="Y1178" s="37"/>
      <c r="Z1178" s="37"/>
      <c r="AA1178" s="37"/>
      <c r="AB1178" s="37"/>
      <c r="AC1178" s="37"/>
      <c r="AD1178" s="37"/>
      <c r="AE1178" s="37"/>
      <c r="AR1178" s="192" t="s">
        <v>355</v>
      </c>
      <c r="AT1178" s="192" t="s">
        <v>248</v>
      </c>
      <c r="AU1178" s="192" t="s">
        <v>87</v>
      </c>
      <c r="AY1178" s="18" t="s">
        <v>245</v>
      </c>
      <c r="BE1178" s="193">
        <f>IF(N1178="základní",J1178,0)</f>
        <v>0</v>
      </c>
      <c r="BF1178" s="193">
        <f>IF(N1178="snížená",J1178,0)</f>
        <v>0</v>
      </c>
      <c r="BG1178" s="193">
        <f>IF(N1178="zákl. přenesená",J1178,0)</f>
        <v>0</v>
      </c>
      <c r="BH1178" s="193">
        <f>IF(N1178="sníž. přenesená",J1178,0)</f>
        <v>0</v>
      </c>
      <c r="BI1178" s="193">
        <f>IF(N1178="nulová",J1178,0)</f>
        <v>0</v>
      </c>
      <c r="BJ1178" s="18" t="s">
        <v>87</v>
      </c>
      <c r="BK1178" s="193">
        <f>ROUND(I1178*H1178,0)</f>
        <v>0</v>
      </c>
      <c r="BL1178" s="18" t="s">
        <v>355</v>
      </c>
      <c r="BM1178" s="192" t="s">
        <v>1666</v>
      </c>
    </row>
    <row r="1179" s="13" customFormat="1">
      <c r="A1179" s="13"/>
      <c r="B1179" s="194"/>
      <c r="C1179" s="13"/>
      <c r="D1179" s="195" t="s">
        <v>255</v>
      </c>
      <c r="E1179" s="196" t="s">
        <v>1</v>
      </c>
      <c r="F1179" s="197" t="s">
        <v>193</v>
      </c>
      <c r="G1179" s="13"/>
      <c r="H1179" s="198">
        <v>302.80000000000001</v>
      </c>
      <c r="I1179" s="199"/>
      <c r="J1179" s="13"/>
      <c r="K1179" s="13"/>
      <c r="L1179" s="194"/>
      <c r="M1179" s="200"/>
      <c r="N1179" s="201"/>
      <c r="O1179" s="201"/>
      <c r="P1179" s="201"/>
      <c r="Q1179" s="201"/>
      <c r="R1179" s="201"/>
      <c r="S1179" s="201"/>
      <c r="T1179" s="202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196" t="s">
        <v>255</v>
      </c>
      <c r="AU1179" s="196" t="s">
        <v>87</v>
      </c>
      <c r="AV1179" s="13" t="s">
        <v>87</v>
      </c>
      <c r="AW1179" s="13" t="s">
        <v>33</v>
      </c>
      <c r="AX1179" s="13" t="s">
        <v>8</v>
      </c>
      <c r="AY1179" s="196" t="s">
        <v>245</v>
      </c>
    </row>
    <row r="1180" s="12" customFormat="1" ht="22.8" customHeight="1">
      <c r="A1180" s="12"/>
      <c r="B1180" s="167"/>
      <c r="C1180" s="12"/>
      <c r="D1180" s="168" t="s">
        <v>76</v>
      </c>
      <c r="E1180" s="178" t="s">
        <v>1667</v>
      </c>
      <c r="F1180" s="178" t="s">
        <v>1668</v>
      </c>
      <c r="G1180" s="12"/>
      <c r="H1180" s="12"/>
      <c r="I1180" s="170"/>
      <c r="J1180" s="179">
        <f>BK1180</f>
        <v>0</v>
      </c>
      <c r="K1180" s="12"/>
      <c r="L1180" s="167"/>
      <c r="M1180" s="172"/>
      <c r="N1180" s="173"/>
      <c r="O1180" s="173"/>
      <c r="P1180" s="174">
        <f>SUM(P1181:P1203)</f>
        <v>0</v>
      </c>
      <c r="Q1180" s="173"/>
      <c r="R1180" s="174">
        <f>SUM(R1181:R1203)</f>
        <v>1.2829097652000001</v>
      </c>
      <c r="S1180" s="173"/>
      <c r="T1180" s="175">
        <f>SUM(T1181:T1203)</f>
        <v>0</v>
      </c>
      <c r="U1180" s="12"/>
      <c r="V1180" s="12"/>
      <c r="W1180" s="12"/>
      <c r="X1180" s="12"/>
      <c r="Y1180" s="12"/>
      <c r="Z1180" s="12"/>
      <c r="AA1180" s="12"/>
      <c r="AB1180" s="12"/>
      <c r="AC1180" s="12"/>
      <c r="AD1180" s="12"/>
      <c r="AE1180" s="12"/>
      <c r="AR1180" s="168" t="s">
        <v>87</v>
      </c>
      <c r="AT1180" s="176" t="s">
        <v>76</v>
      </c>
      <c r="AU1180" s="176" t="s">
        <v>8</v>
      </c>
      <c r="AY1180" s="168" t="s">
        <v>245</v>
      </c>
      <c r="BK1180" s="177">
        <f>SUM(BK1181:BK1203)</f>
        <v>0</v>
      </c>
    </row>
    <row r="1181" s="2" customFormat="1" ht="24.15" customHeight="1">
      <c r="A1181" s="37"/>
      <c r="B1181" s="180"/>
      <c r="C1181" s="181" t="s">
        <v>1669</v>
      </c>
      <c r="D1181" s="181" t="s">
        <v>248</v>
      </c>
      <c r="E1181" s="182" t="s">
        <v>1670</v>
      </c>
      <c r="F1181" s="183" t="s">
        <v>1671</v>
      </c>
      <c r="G1181" s="184" t="s">
        <v>263</v>
      </c>
      <c r="H1181" s="185">
        <v>2492.1410000000001</v>
      </c>
      <c r="I1181" s="186"/>
      <c r="J1181" s="187">
        <f>ROUND(I1181*H1181,0)</f>
        <v>0</v>
      </c>
      <c r="K1181" s="183" t="s">
        <v>252</v>
      </c>
      <c r="L1181" s="38"/>
      <c r="M1181" s="188" t="s">
        <v>1</v>
      </c>
      <c r="N1181" s="189" t="s">
        <v>43</v>
      </c>
      <c r="O1181" s="76"/>
      <c r="P1181" s="190">
        <f>O1181*H1181</f>
        <v>0</v>
      </c>
      <c r="Q1181" s="190">
        <v>0.00020120000000000001</v>
      </c>
      <c r="R1181" s="190">
        <f>Q1181*H1181</f>
        <v>0.50141876920000006</v>
      </c>
      <c r="S1181" s="190">
        <v>0</v>
      </c>
      <c r="T1181" s="191">
        <f>S1181*H1181</f>
        <v>0</v>
      </c>
      <c r="U1181" s="37"/>
      <c r="V1181" s="37"/>
      <c r="W1181" s="37"/>
      <c r="X1181" s="37"/>
      <c r="Y1181" s="37"/>
      <c r="Z1181" s="37"/>
      <c r="AA1181" s="37"/>
      <c r="AB1181" s="37"/>
      <c r="AC1181" s="37"/>
      <c r="AD1181" s="37"/>
      <c r="AE1181" s="37"/>
      <c r="AR1181" s="192" t="s">
        <v>355</v>
      </c>
      <c r="AT1181" s="192" t="s">
        <v>248</v>
      </c>
      <c r="AU1181" s="192" t="s">
        <v>87</v>
      </c>
      <c r="AY1181" s="18" t="s">
        <v>245</v>
      </c>
      <c r="BE1181" s="193">
        <f>IF(N1181="základní",J1181,0)</f>
        <v>0</v>
      </c>
      <c r="BF1181" s="193">
        <f>IF(N1181="snížená",J1181,0)</f>
        <v>0</v>
      </c>
      <c r="BG1181" s="193">
        <f>IF(N1181="zákl. přenesená",J1181,0)</f>
        <v>0</v>
      </c>
      <c r="BH1181" s="193">
        <f>IF(N1181="sníž. přenesená",J1181,0)</f>
        <v>0</v>
      </c>
      <c r="BI1181" s="193">
        <f>IF(N1181="nulová",J1181,0)</f>
        <v>0</v>
      </c>
      <c r="BJ1181" s="18" t="s">
        <v>87</v>
      </c>
      <c r="BK1181" s="193">
        <f>ROUND(I1181*H1181,0)</f>
        <v>0</v>
      </c>
      <c r="BL1181" s="18" t="s">
        <v>355</v>
      </c>
      <c r="BM1181" s="192" t="s">
        <v>1672</v>
      </c>
    </row>
    <row r="1182" s="13" customFormat="1">
      <c r="A1182" s="13"/>
      <c r="B1182" s="194"/>
      <c r="C1182" s="13"/>
      <c r="D1182" s="195" t="s">
        <v>255</v>
      </c>
      <c r="E1182" s="196" t="s">
        <v>1</v>
      </c>
      <c r="F1182" s="197" t="s">
        <v>425</v>
      </c>
      <c r="G1182" s="13"/>
      <c r="H1182" s="198">
        <v>128.58000000000001</v>
      </c>
      <c r="I1182" s="199"/>
      <c r="J1182" s="13"/>
      <c r="K1182" s="13"/>
      <c r="L1182" s="194"/>
      <c r="M1182" s="200"/>
      <c r="N1182" s="201"/>
      <c r="O1182" s="201"/>
      <c r="P1182" s="201"/>
      <c r="Q1182" s="201"/>
      <c r="R1182" s="201"/>
      <c r="S1182" s="201"/>
      <c r="T1182" s="202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196" t="s">
        <v>255</v>
      </c>
      <c r="AU1182" s="196" t="s">
        <v>87</v>
      </c>
      <c r="AV1182" s="13" t="s">
        <v>87</v>
      </c>
      <c r="AW1182" s="13" t="s">
        <v>33</v>
      </c>
      <c r="AX1182" s="13" t="s">
        <v>77</v>
      </c>
      <c r="AY1182" s="196" t="s">
        <v>245</v>
      </c>
    </row>
    <row r="1183" s="13" customFormat="1">
      <c r="A1183" s="13"/>
      <c r="B1183" s="194"/>
      <c r="C1183" s="13"/>
      <c r="D1183" s="195" t="s">
        <v>255</v>
      </c>
      <c r="E1183" s="196" t="s">
        <v>1</v>
      </c>
      <c r="F1183" s="197" t="s">
        <v>430</v>
      </c>
      <c r="G1183" s="13"/>
      <c r="H1183" s="198">
        <v>210.55600000000001</v>
      </c>
      <c r="I1183" s="199"/>
      <c r="J1183" s="13"/>
      <c r="K1183" s="13"/>
      <c r="L1183" s="194"/>
      <c r="M1183" s="200"/>
      <c r="N1183" s="201"/>
      <c r="O1183" s="201"/>
      <c r="P1183" s="201"/>
      <c r="Q1183" s="201"/>
      <c r="R1183" s="201"/>
      <c r="S1183" s="201"/>
      <c r="T1183" s="202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196" t="s">
        <v>255</v>
      </c>
      <c r="AU1183" s="196" t="s">
        <v>87</v>
      </c>
      <c r="AV1183" s="13" t="s">
        <v>87</v>
      </c>
      <c r="AW1183" s="13" t="s">
        <v>33</v>
      </c>
      <c r="AX1183" s="13" t="s">
        <v>77</v>
      </c>
      <c r="AY1183" s="196" t="s">
        <v>245</v>
      </c>
    </row>
    <row r="1184" s="13" customFormat="1">
      <c r="A1184" s="13"/>
      <c r="B1184" s="194"/>
      <c r="C1184" s="13"/>
      <c r="D1184" s="195" t="s">
        <v>255</v>
      </c>
      <c r="E1184" s="196" t="s">
        <v>1</v>
      </c>
      <c r="F1184" s="197" t="s">
        <v>431</v>
      </c>
      <c r="G1184" s="13"/>
      <c r="H1184" s="198">
        <v>277.45999999999998</v>
      </c>
      <c r="I1184" s="199"/>
      <c r="J1184" s="13"/>
      <c r="K1184" s="13"/>
      <c r="L1184" s="194"/>
      <c r="M1184" s="200"/>
      <c r="N1184" s="201"/>
      <c r="O1184" s="201"/>
      <c r="P1184" s="201"/>
      <c r="Q1184" s="201"/>
      <c r="R1184" s="201"/>
      <c r="S1184" s="201"/>
      <c r="T1184" s="202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196" t="s">
        <v>255</v>
      </c>
      <c r="AU1184" s="196" t="s">
        <v>87</v>
      </c>
      <c r="AV1184" s="13" t="s">
        <v>87</v>
      </c>
      <c r="AW1184" s="13" t="s">
        <v>33</v>
      </c>
      <c r="AX1184" s="13" t="s">
        <v>77</v>
      </c>
      <c r="AY1184" s="196" t="s">
        <v>245</v>
      </c>
    </row>
    <row r="1185" s="13" customFormat="1">
      <c r="A1185" s="13"/>
      <c r="B1185" s="194"/>
      <c r="C1185" s="13"/>
      <c r="D1185" s="195" t="s">
        <v>255</v>
      </c>
      <c r="E1185" s="196" t="s">
        <v>1</v>
      </c>
      <c r="F1185" s="197" t="s">
        <v>116</v>
      </c>
      <c r="G1185" s="13"/>
      <c r="H1185" s="198">
        <v>162.78999999999999</v>
      </c>
      <c r="I1185" s="199"/>
      <c r="J1185" s="13"/>
      <c r="K1185" s="13"/>
      <c r="L1185" s="194"/>
      <c r="M1185" s="200"/>
      <c r="N1185" s="201"/>
      <c r="O1185" s="201"/>
      <c r="P1185" s="201"/>
      <c r="Q1185" s="201"/>
      <c r="R1185" s="201"/>
      <c r="S1185" s="201"/>
      <c r="T1185" s="202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196" t="s">
        <v>255</v>
      </c>
      <c r="AU1185" s="196" t="s">
        <v>87</v>
      </c>
      <c r="AV1185" s="13" t="s">
        <v>87</v>
      </c>
      <c r="AW1185" s="13" t="s">
        <v>33</v>
      </c>
      <c r="AX1185" s="13" t="s">
        <v>77</v>
      </c>
      <c r="AY1185" s="196" t="s">
        <v>245</v>
      </c>
    </row>
    <row r="1186" s="13" customFormat="1">
      <c r="A1186" s="13"/>
      <c r="B1186" s="194"/>
      <c r="C1186" s="13"/>
      <c r="D1186" s="195" t="s">
        <v>255</v>
      </c>
      <c r="E1186" s="196" t="s">
        <v>1</v>
      </c>
      <c r="F1186" s="197" t="s">
        <v>119</v>
      </c>
      <c r="G1186" s="13"/>
      <c r="H1186" s="198">
        <v>1454.385</v>
      </c>
      <c r="I1186" s="199"/>
      <c r="J1186" s="13"/>
      <c r="K1186" s="13"/>
      <c r="L1186" s="194"/>
      <c r="M1186" s="200"/>
      <c r="N1186" s="201"/>
      <c r="O1186" s="201"/>
      <c r="P1186" s="201"/>
      <c r="Q1186" s="201"/>
      <c r="R1186" s="201"/>
      <c r="S1186" s="201"/>
      <c r="T1186" s="202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196" t="s">
        <v>255</v>
      </c>
      <c r="AU1186" s="196" t="s">
        <v>87</v>
      </c>
      <c r="AV1186" s="13" t="s">
        <v>87</v>
      </c>
      <c r="AW1186" s="13" t="s">
        <v>33</v>
      </c>
      <c r="AX1186" s="13" t="s">
        <v>77</v>
      </c>
      <c r="AY1186" s="196" t="s">
        <v>245</v>
      </c>
    </row>
    <row r="1187" s="13" customFormat="1">
      <c r="A1187" s="13"/>
      <c r="B1187" s="194"/>
      <c r="C1187" s="13"/>
      <c r="D1187" s="195" t="s">
        <v>255</v>
      </c>
      <c r="E1187" s="196" t="s">
        <v>1</v>
      </c>
      <c r="F1187" s="197" t="s">
        <v>123</v>
      </c>
      <c r="G1187" s="13"/>
      <c r="H1187" s="198">
        <v>258.37</v>
      </c>
      <c r="I1187" s="199"/>
      <c r="J1187" s="13"/>
      <c r="K1187" s="13"/>
      <c r="L1187" s="194"/>
      <c r="M1187" s="200"/>
      <c r="N1187" s="201"/>
      <c r="O1187" s="201"/>
      <c r="P1187" s="201"/>
      <c r="Q1187" s="201"/>
      <c r="R1187" s="201"/>
      <c r="S1187" s="201"/>
      <c r="T1187" s="202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196" t="s">
        <v>255</v>
      </c>
      <c r="AU1187" s="196" t="s">
        <v>87</v>
      </c>
      <c r="AV1187" s="13" t="s">
        <v>87</v>
      </c>
      <c r="AW1187" s="13" t="s">
        <v>33</v>
      </c>
      <c r="AX1187" s="13" t="s">
        <v>77</v>
      </c>
      <c r="AY1187" s="196" t="s">
        <v>245</v>
      </c>
    </row>
    <row r="1188" s="14" customFormat="1">
      <c r="A1188" s="14"/>
      <c r="B1188" s="203"/>
      <c r="C1188" s="14"/>
      <c r="D1188" s="195" t="s">
        <v>255</v>
      </c>
      <c r="E1188" s="204" t="s">
        <v>1</v>
      </c>
      <c r="F1188" s="205" t="s">
        <v>260</v>
      </c>
      <c r="G1188" s="14"/>
      <c r="H1188" s="206">
        <v>2492.1410000000001</v>
      </c>
      <c r="I1188" s="207"/>
      <c r="J1188" s="14"/>
      <c r="K1188" s="14"/>
      <c r="L1188" s="203"/>
      <c r="M1188" s="208"/>
      <c r="N1188" s="209"/>
      <c r="O1188" s="209"/>
      <c r="P1188" s="209"/>
      <c r="Q1188" s="209"/>
      <c r="R1188" s="209"/>
      <c r="S1188" s="209"/>
      <c r="T1188" s="210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04" t="s">
        <v>255</v>
      </c>
      <c r="AU1188" s="204" t="s">
        <v>87</v>
      </c>
      <c r="AV1188" s="14" t="s">
        <v>246</v>
      </c>
      <c r="AW1188" s="14" t="s">
        <v>33</v>
      </c>
      <c r="AX1188" s="14" t="s">
        <v>8</v>
      </c>
      <c r="AY1188" s="204" t="s">
        <v>245</v>
      </c>
    </row>
    <row r="1189" s="2" customFormat="1" ht="24.15" customHeight="1">
      <c r="A1189" s="37"/>
      <c r="B1189" s="180"/>
      <c r="C1189" s="181" t="s">
        <v>1673</v>
      </c>
      <c r="D1189" s="181" t="s">
        <v>248</v>
      </c>
      <c r="E1189" s="182" t="s">
        <v>1674</v>
      </c>
      <c r="F1189" s="183" t="s">
        <v>1675</v>
      </c>
      <c r="G1189" s="184" t="s">
        <v>263</v>
      </c>
      <c r="H1189" s="185">
        <v>2732.4859999999999</v>
      </c>
      <c r="I1189" s="186"/>
      <c r="J1189" s="187">
        <f>ROUND(I1189*H1189,0)</f>
        <v>0</v>
      </c>
      <c r="K1189" s="183" t="s">
        <v>252</v>
      </c>
      <c r="L1189" s="38"/>
      <c r="M1189" s="188" t="s">
        <v>1</v>
      </c>
      <c r="N1189" s="189" t="s">
        <v>43</v>
      </c>
      <c r="O1189" s="76"/>
      <c r="P1189" s="190">
        <f>O1189*H1189</f>
        <v>0</v>
      </c>
      <c r="Q1189" s="190">
        <v>0.00028600000000000001</v>
      </c>
      <c r="R1189" s="190">
        <f>Q1189*H1189</f>
        <v>0.78149099600000005</v>
      </c>
      <c r="S1189" s="190">
        <v>0</v>
      </c>
      <c r="T1189" s="191">
        <f>S1189*H1189</f>
        <v>0</v>
      </c>
      <c r="U1189" s="37"/>
      <c r="V1189" s="37"/>
      <c r="W1189" s="37"/>
      <c r="X1189" s="37"/>
      <c r="Y1189" s="37"/>
      <c r="Z1189" s="37"/>
      <c r="AA1189" s="37"/>
      <c r="AB1189" s="37"/>
      <c r="AC1189" s="37"/>
      <c r="AD1189" s="37"/>
      <c r="AE1189" s="37"/>
      <c r="AR1189" s="192" t="s">
        <v>355</v>
      </c>
      <c r="AT1189" s="192" t="s">
        <v>248</v>
      </c>
      <c r="AU1189" s="192" t="s">
        <v>87</v>
      </c>
      <c r="AY1189" s="18" t="s">
        <v>245</v>
      </c>
      <c r="BE1189" s="193">
        <f>IF(N1189="základní",J1189,0)</f>
        <v>0</v>
      </c>
      <c r="BF1189" s="193">
        <f>IF(N1189="snížená",J1189,0)</f>
        <v>0</v>
      </c>
      <c r="BG1189" s="193">
        <f>IF(N1189="zákl. přenesená",J1189,0)</f>
        <v>0</v>
      </c>
      <c r="BH1189" s="193">
        <f>IF(N1189="sníž. přenesená",J1189,0)</f>
        <v>0</v>
      </c>
      <c r="BI1189" s="193">
        <f>IF(N1189="nulová",J1189,0)</f>
        <v>0</v>
      </c>
      <c r="BJ1189" s="18" t="s">
        <v>87</v>
      </c>
      <c r="BK1189" s="193">
        <f>ROUND(I1189*H1189,0)</f>
        <v>0</v>
      </c>
      <c r="BL1189" s="18" t="s">
        <v>355</v>
      </c>
      <c r="BM1189" s="192" t="s">
        <v>1676</v>
      </c>
    </row>
    <row r="1190" s="13" customFormat="1">
      <c r="A1190" s="13"/>
      <c r="B1190" s="194"/>
      <c r="C1190" s="13"/>
      <c r="D1190" s="195" t="s">
        <v>255</v>
      </c>
      <c r="E1190" s="196" t="s">
        <v>1</v>
      </c>
      <c r="F1190" s="197" t="s">
        <v>425</v>
      </c>
      <c r="G1190" s="13"/>
      <c r="H1190" s="198">
        <v>128.58000000000001</v>
      </c>
      <c r="I1190" s="199"/>
      <c r="J1190" s="13"/>
      <c r="K1190" s="13"/>
      <c r="L1190" s="194"/>
      <c r="M1190" s="200"/>
      <c r="N1190" s="201"/>
      <c r="O1190" s="201"/>
      <c r="P1190" s="201"/>
      <c r="Q1190" s="201"/>
      <c r="R1190" s="201"/>
      <c r="S1190" s="201"/>
      <c r="T1190" s="202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196" t="s">
        <v>255</v>
      </c>
      <c r="AU1190" s="196" t="s">
        <v>87</v>
      </c>
      <c r="AV1190" s="13" t="s">
        <v>87</v>
      </c>
      <c r="AW1190" s="13" t="s">
        <v>33</v>
      </c>
      <c r="AX1190" s="13" t="s">
        <v>77</v>
      </c>
      <c r="AY1190" s="196" t="s">
        <v>245</v>
      </c>
    </row>
    <row r="1191" s="13" customFormat="1">
      <c r="A1191" s="13"/>
      <c r="B1191" s="194"/>
      <c r="C1191" s="13"/>
      <c r="D1191" s="195" t="s">
        <v>255</v>
      </c>
      <c r="E1191" s="196" t="s">
        <v>1</v>
      </c>
      <c r="F1191" s="197" t="s">
        <v>430</v>
      </c>
      <c r="G1191" s="13"/>
      <c r="H1191" s="198">
        <v>210.55600000000001</v>
      </c>
      <c r="I1191" s="199"/>
      <c r="J1191" s="13"/>
      <c r="K1191" s="13"/>
      <c r="L1191" s="194"/>
      <c r="M1191" s="200"/>
      <c r="N1191" s="201"/>
      <c r="O1191" s="201"/>
      <c r="P1191" s="201"/>
      <c r="Q1191" s="201"/>
      <c r="R1191" s="201"/>
      <c r="S1191" s="201"/>
      <c r="T1191" s="202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196" t="s">
        <v>255</v>
      </c>
      <c r="AU1191" s="196" t="s">
        <v>87</v>
      </c>
      <c r="AV1191" s="13" t="s">
        <v>87</v>
      </c>
      <c r="AW1191" s="13" t="s">
        <v>33</v>
      </c>
      <c r="AX1191" s="13" t="s">
        <v>77</v>
      </c>
      <c r="AY1191" s="196" t="s">
        <v>245</v>
      </c>
    </row>
    <row r="1192" s="13" customFormat="1">
      <c r="A1192" s="13"/>
      <c r="B1192" s="194"/>
      <c r="C1192" s="13"/>
      <c r="D1192" s="195" t="s">
        <v>255</v>
      </c>
      <c r="E1192" s="196" t="s">
        <v>1</v>
      </c>
      <c r="F1192" s="197" t="s">
        <v>431</v>
      </c>
      <c r="G1192" s="13"/>
      <c r="H1192" s="198">
        <v>277.45999999999998</v>
      </c>
      <c r="I1192" s="199"/>
      <c r="J1192" s="13"/>
      <c r="K1192" s="13"/>
      <c r="L1192" s="194"/>
      <c r="M1192" s="200"/>
      <c r="N1192" s="201"/>
      <c r="O1192" s="201"/>
      <c r="P1192" s="201"/>
      <c r="Q1192" s="201"/>
      <c r="R1192" s="201"/>
      <c r="S1192" s="201"/>
      <c r="T1192" s="202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196" t="s">
        <v>255</v>
      </c>
      <c r="AU1192" s="196" t="s">
        <v>87</v>
      </c>
      <c r="AV1192" s="13" t="s">
        <v>87</v>
      </c>
      <c r="AW1192" s="13" t="s">
        <v>33</v>
      </c>
      <c r="AX1192" s="13" t="s">
        <v>77</v>
      </c>
      <c r="AY1192" s="196" t="s">
        <v>245</v>
      </c>
    </row>
    <row r="1193" s="13" customFormat="1">
      <c r="A1193" s="13"/>
      <c r="B1193" s="194"/>
      <c r="C1193" s="13"/>
      <c r="D1193" s="195" t="s">
        <v>255</v>
      </c>
      <c r="E1193" s="196" t="s">
        <v>1</v>
      </c>
      <c r="F1193" s="197" t="s">
        <v>116</v>
      </c>
      <c r="G1193" s="13"/>
      <c r="H1193" s="198">
        <v>162.78999999999999</v>
      </c>
      <c r="I1193" s="199"/>
      <c r="J1193" s="13"/>
      <c r="K1193" s="13"/>
      <c r="L1193" s="194"/>
      <c r="M1193" s="200"/>
      <c r="N1193" s="201"/>
      <c r="O1193" s="201"/>
      <c r="P1193" s="201"/>
      <c r="Q1193" s="201"/>
      <c r="R1193" s="201"/>
      <c r="S1193" s="201"/>
      <c r="T1193" s="202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196" t="s">
        <v>255</v>
      </c>
      <c r="AU1193" s="196" t="s">
        <v>87</v>
      </c>
      <c r="AV1193" s="13" t="s">
        <v>87</v>
      </c>
      <c r="AW1193" s="13" t="s">
        <v>33</v>
      </c>
      <c r="AX1193" s="13" t="s">
        <v>77</v>
      </c>
      <c r="AY1193" s="196" t="s">
        <v>245</v>
      </c>
    </row>
    <row r="1194" s="13" customFormat="1">
      <c r="A1194" s="13"/>
      <c r="B1194" s="194"/>
      <c r="C1194" s="13"/>
      <c r="D1194" s="195" t="s">
        <v>255</v>
      </c>
      <c r="E1194" s="196" t="s">
        <v>1</v>
      </c>
      <c r="F1194" s="197" t="s">
        <v>119</v>
      </c>
      <c r="G1194" s="13"/>
      <c r="H1194" s="198">
        <v>1454.385</v>
      </c>
      <c r="I1194" s="199"/>
      <c r="J1194" s="13"/>
      <c r="K1194" s="13"/>
      <c r="L1194" s="194"/>
      <c r="M1194" s="200"/>
      <c r="N1194" s="201"/>
      <c r="O1194" s="201"/>
      <c r="P1194" s="201"/>
      <c r="Q1194" s="201"/>
      <c r="R1194" s="201"/>
      <c r="S1194" s="201"/>
      <c r="T1194" s="202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196" t="s">
        <v>255</v>
      </c>
      <c r="AU1194" s="196" t="s">
        <v>87</v>
      </c>
      <c r="AV1194" s="13" t="s">
        <v>87</v>
      </c>
      <c r="AW1194" s="13" t="s">
        <v>33</v>
      </c>
      <c r="AX1194" s="13" t="s">
        <v>77</v>
      </c>
      <c r="AY1194" s="196" t="s">
        <v>245</v>
      </c>
    </row>
    <row r="1195" s="13" customFormat="1">
      <c r="A1195" s="13"/>
      <c r="B1195" s="194"/>
      <c r="C1195" s="13"/>
      <c r="D1195" s="195" t="s">
        <v>255</v>
      </c>
      <c r="E1195" s="196" t="s">
        <v>1</v>
      </c>
      <c r="F1195" s="197" t="s">
        <v>123</v>
      </c>
      <c r="G1195" s="13"/>
      <c r="H1195" s="198">
        <v>258.37</v>
      </c>
      <c r="I1195" s="199"/>
      <c r="J1195" s="13"/>
      <c r="K1195" s="13"/>
      <c r="L1195" s="194"/>
      <c r="M1195" s="200"/>
      <c r="N1195" s="201"/>
      <c r="O1195" s="201"/>
      <c r="P1195" s="201"/>
      <c r="Q1195" s="201"/>
      <c r="R1195" s="201"/>
      <c r="S1195" s="201"/>
      <c r="T1195" s="202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196" t="s">
        <v>255</v>
      </c>
      <c r="AU1195" s="196" t="s">
        <v>87</v>
      </c>
      <c r="AV1195" s="13" t="s">
        <v>87</v>
      </c>
      <c r="AW1195" s="13" t="s">
        <v>33</v>
      </c>
      <c r="AX1195" s="13" t="s">
        <v>77</v>
      </c>
      <c r="AY1195" s="196" t="s">
        <v>245</v>
      </c>
    </row>
    <row r="1196" s="14" customFormat="1">
      <c r="A1196" s="14"/>
      <c r="B1196" s="203"/>
      <c r="C1196" s="14"/>
      <c r="D1196" s="195" t="s">
        <v>255</v>
      </c>
      <c r="E1196" s="204" t="s">
        <v>1</v>
      </c>
      <c r="F1196" s="205" t="s">
        <v>1677</v>
      </c>
      <c r="G1196" s="14"/>
      <c r="H1196" s="206">
        <v>2492.1410000000001</v>
      </c>
      <c r="I1196" s="207"/>
      <c r="J1196" s="14"/>
      <c r="K1196" s="14"/>
      <c r="L1196" s="203"/>
      <c r="M1196" s="208"/>
      <c r="N1196" s="209"/>
      <c r="O1196" s="209"/>
      <c r="P1196" s="209"/>
      <c r="Q1196" s="209"/>
      <c r="R1196" s="209"/>
      <c r="S1196" s="209"/>
      <c r="T1196" s="210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04" t="s">
        <v>255</v>
      </c>
      <c r="AU1196" s="204" t="s">
        <v>87</v>
      </c>
      <c r="AV1196" s="14" t="s">
        <v>246</v>
      </c>
      <c r="AW1196" s="14" t="s">
        <v>33</v>
      </c>
      <c r="AX1196" s="14" t="s">
        <v>77</v>
      </c>
      <c r="AY1196" s="204" t="s">
        <v>245</v>
      </c>
    </row>
    <row r="1197" s="13" customFormat="1">
      <c r="A1197" s="13"/>
      <c r="B1197" s="194"/>
      <c r="C1197" s="13"/>
      <c r="D1197" s="195" t="s">
        <v>255</v>
      </c>
      <c r="E1197" s="196" t="s">
        <v>1</v>
      </c>
      <c r="F1197" s="197" t="s">
        <v>168</v>
      </c>
      <c r="G1197" s="13"/>
      <c r="H1197" s="198">
        <v>34.5</v>
      </c>
      <c r="I1197" s="199"/>
      <c r="J1197" s="13"/>
      <c r="K1197" s="13"/>
      <c r="L1197" s="194"/>
      <c r="M1197" s="200"/>
      <c r="N1197" s="201"/>
      <c r="O1197" s="201"/>
      <c r="P1197" s="201"/>
      <c r="Q1197" s="201"/>
      <c r="R1197" s="201"/>
      <c r="S1197" s="201"/>
      <c r="T1197" s="202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196" t="s">
        <v>255</v>
      </c>
      <c r="AU1197" s="196" t="s">
        <v>87</v>
      </c>
      <c r="AV1197" s="13" t="s">
        <v>87</v>
      </c>
      <c r="AW1197" s="13" t="s">
        <v>33</v>
      </c>
      <c r="AX1197" s="13" t="s">
        <v>77</v>
      </c>
      <c r="AY1197" s="196" t="s">
        <v>245</v>
      </c>
    </row>
    <row r="1198" s="13" customFormat="1">
      <c r="A1198" s="13"/>
      <c r="B1198" s="194"/>
      <c r="C1198" s="13"/>
      <c r="D1198" s="195" t="s">
        <v>255</v>
      </c>
      <c r="E1198" s="196" t="s">
        <v>1</v>
      </c>
      <c r="F1198" s="197" t="s">
        <v>1105</v>
      </c>
      <c r="G1198" s="13"/>
      <c r="H1198" s="198">
        <v>16.800000000000001</v>
      </c>
      <c r="I1198" s="199"/>
      <c r="J1198" s="13"/>
      <c r="K1198" s="13"/>
      <c r="L1198" s="194"/>
      <c r="M1198" s="200"/>
      <c r="N1198" s="201"/>
      <c r="O1198" s="201"/>
      <c r="P1198" s="201"/>
      <c r="Q1198" s="201"/>
      <c r="R1198" s="201"/>
      <c r="S1198" s="201"/>
      <c r="T1198" s="202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196" t="s">
        <v>255</v>
      </c>
      <c r="AU1198" s="196" t="s">
        <v>87</v>
      </c>
      <c r="AV1198" s="13" t="s">
        <v>87</v>
      </c>
      <c r="AW1198" s="13" t="s">
        <v>33</v>
      </c>
      <c r="AX1198" s="13" t="s">
        <v>77</v>
      </c>
      <c r="AY1198" s="196" t="s">
        <v>245</v>
      </c>
    </row>
    <row r="1199" s="13" customFormat="1">
      <c r="A1199" s="13"/>
      <c r="B1199" s="194"/>
      <c r="C1199" s="13"/>
      <c r="D1199" s="195" t="s">
        <v>255</v>
      </c>
      <c r="E1199" s="196" t="s">
        <v>1</v>
      </c>
      <c r="F1199" s="197" t="s">
        <v>1106</v>
      </c>
      <c r="G1199" s="13"/>
      <c r="H1199" s="198">
        <v>25.199999999999999</v>
      </c>
      <c r="I1199" s="199"/>
      <c r="J1199" s="13"/>
      <c r="K1199" s="13"/>
      <c r="L1199" s="194"/>
      <c r="M1199" s="200"/>
      <c r="N1199" s="201"/>
      <c r="O1199" s="201"/>
      <c r="P1199" s="201"/>
      <c r="Q1199" s="201"/>
      <c r="R1199" s="201"/>
      <c r="S1199" s="201"/>
      <c r="T1199" s="202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196" t="s">
        <v>255</v>
      </c>
      <c r="AU1199" s="196" t="s">
        <v>87</v>
      </c>
      <c r="AV1199" s="13" t="s">
        <v>87</v>
      </c>
      <c r="AW1199" s="13" t="s">
        <v>33</v>
      </c>
      <c r="AX1199" s="13" t="s">
        <v>77</v>
      </c>
      <c r="AY1199" s="196" t="s">
        <v>245</v>
      </c>
    </row>
    <row r="1200" s="13" customFormat="1">
      <c r="A1200" s="13"/>
      <c r="B1200" s="194"/>
      <c r="C1200" s="13"/>
      <c r="D1200" s="195" t="s">
        <v>255</v>
      </c>
      <c r="E1200" s="196" t="s">
        <v>1</v>
      </c>
      <c r="F1200" s="197" t="s">
        <v>171</v>
      </c>
      <c r="G1200" s="13"/>
      <c r="H1200" s="198">
        <v>90</v>
      </c>
      <c r="I1200" s="199"/>
      <c r="J1200" s="13"/>
      <c r="K1200" s="13"/>
      <c r="L1200" s="194"/>
      <c r="M1200" s="200"/>
      <c r="N1200" s="201"/>
      <c r="O1200" s="201"/>
      <c r="P1200" s="201"/>
      <c r="Q1200" s="201"/>
      <c r="R1200" s="201"/>
      <c r="S1200" s="201"/>
      <c r="T1200" s="202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196" t="s">
        <v>255</v>
      </c>
      <c r="AU1200" s="196" t="s">
        <v>87</v>
      </c>
      <c r="AV1200" s="13" t="s">
        <v>87</v>
      </c>
      <c r="AW1200" s="13" t="s">
        <v>33</v>
      </c>
      <c r="AX1200" s="13" t="s">
        <v>77</v>
      </c>
      <c r="AY1200" s="196" t="s">
        <v>245</v>
      </c>
    </row>
    <row r="1201" s="13" customFormat="1">
      <c r="A1201" s="13"/>
      <c r="B1201" s="194"/>
      <c r="C1201" s="13"/>
      <c r="D1201" s="195" t="s">
        <v>255</v>
      </c>
      <c r="E1201" s="196" t="s">
        <v>1</v>
      </c>
      <c r="F1201" s="197" t="s">
        <v>174</v>
      </c>
      <c r="G1201" s="13"/>
      <c r="H1201" s="198">
        <v>73.844999999999999</v>
      </c>
      <c r="I1201" s="199"/>
      <c r="J1201" s="13"/>
      <c r="K1201" s="13"/>
      <c r="L1201" s="194"/>
      <c r="M1201" s="200"/>
      <c r="N1201" s="201"/>
      <c r="O1201" s="201"/>
      <c r="P1201" s="201"/>
      <c r="Q1201" s="201"/>
      <c r="R1201" s="201"/>
      <c r="S1201" s="201"/>
      <c r="T1201" s="20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196" t="s">
        <v>255</v>
      </c>
      <c r="AU1201" s="196" t="s">
        <v>87</v>
      </c>
      <c r="AV1201" s="13" t="s">
        <v>87</v>
      </c>
      <c r="AW1201" s="13" t="s">
        <v>33</v>
      </c>
      <c r="AX1201" s="13" t="s">
        <v>77</v>
      </c>
      <c r="AY1201" s="196" t="s">
        <v>245</v>
      </c>
    </row>
    <row r="1202" s="14" customFormat="1">
      <c r="A1202" s="14"/>
      <c r="B1202" s="203"/>
      <c r="C1202" s="14"/>
      <c r="D1202" s="195" t="s">
        <v>255</v>
      </c>
      <c r="E1202" s="204" t="s">
        <v>1</v>
      </c>
      <c r="F1202" s="205" t="s">
        <v>1678</v>
      </c>
      <c r="G1202" s="14"/>
      <c r="H1202" s="206">
        <v>240.345</v>
      </c>
      <c r="I1202" s="207"/>
      <c r="J1202" s="14"/>
      <c r="K1202" s="14"/>
      <c r="L1202" s="203"/>
      <c r="M1202" s="208"/>
      <c r="N1202" s="209"/>
      <c r="O1202" s="209"/>
      <c r="P1202" s="209"/>
      <c r="Q1202" s="209"/>
      <c r="R1202" s="209"/>
      <c r="S1202" s="209"/>
      <c r="T1202" s="210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04" t="s">
        <v>255</v>
      </c>
      <c r="AU1202" s="204" t="s">
        <v>87</v>
      </c>
      <c r="AV1202" s="14" t="s">
        <v>246</v>
      </c>
      <c r="AW1202" s="14" t="s">
        <v>33</v>
      </c>
      <c r="AX1202" s="14" t="s">
        <v>77</v>
      </c>
      <c r="AY1202" s="204" t="s">
        <v>245</v>
      </c>
    </row>
    <row r="1203" s="15" customFormat="1">
      <c r="A1203" s="15"/>
      <c r="B1203" s="211"/>
      <c r="C1203" s="15"/>
      <c r="D1203" s="195" t="s">
        <v>255</v>
      </c>
      <c r="E1203" s="212" t="s">
        <v>1</v>
      </c>
      <c r="F1203" s="213" t="s">
        <v>272</v>
      </c>
      <c r="G1203" s="15"/>
      <c r="H1203" s="214">
        <v>2732.4859999999999</v>
      </c>
      <c r="I1203" s="215"/>
      <c r="J1203" s="15"/>
      <c r="K1203" s="15"/>
      <c r="L1203" s="211"/>
      <c r="M1203" s="216"/>
      <c r="N1203" s="217"/>
      <c r="O1203" s="217"/>
      <c r="P1203" s="217"/>
      <c r="Q1203" s="217"/>
      <c r="R1203" s="217"/>
      <c r="S1203" s="217"/>
      <c r="T1203" s="218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12" t="s">
        <v>255</v>
      </c>
      <c r="AU1203" s="212" t="s">
        <v>87</v>
      </c>
      <c r="AV1203" s="15" t="s">
        <v>253</v>
      </c>
      <c r="AW1203" s="15" t="s">
        <v>33</v>
      </c>
      <c r="AX1203" s="15" t="s">
        <v>8</v>
      </c>
      <c r="AY1203" s="212" t="s">
        <v>245</v>
      </c>
    </row>
    <row r="1204" s="12" customFormat="1" ht="22.8" customHeight="1">
      <c r="A1204" s="12"/>
      <c r="B1204" s="167"/>
      <c r="C1204" s="12"/>
      <c r="D1204" s="168" t="s">
        <v>76</v>
      </c>
      <c r="E1204" s="178" t="s">
        <v>1679</v>
      </c>
      <c r="F1204" s="178" t="s">
        <v>1680</v>
      </c>
      <c r="G1204" s="12"/>
      <c r="H1204" s="12"/>
      <c r="I1204" s="170"/>
      <c r="J1204" s="179">
        <f>BK1204</f>
        <v>0</v>
      </c>
      <c r="K1204" s="12"/>
      <c r="L1204" s="167"/>
      <c r="M1204" s="172"/>
      <c r="N1204" s="173"/>
      <c r="O1204" s="173"/>
      <c r="P1204" s="174">
        <f>SUM(P1205:P1206)</f>
        <v>0</v>
      </c>
      <c r="Q1204" s="173"/>
      <c r="R1204" s="174">
        <f>SUM(R1205:R1206)</f>
        <v>0</v>
      </c>
      <c r="S1204" s="173"/>
      <c r="T1204" s="175">
        <f>SUM(T1205:T1206)</f>
        <v>0</v>
      </c>
      <c r="U1204" s="12"/>
      <c r="V1204" s="12"/>
      <c r="W1204" s="12"/>
      <c r="X1204" s="12"/>
      <c r="Y1204" s="12"/>
      <c r="Z1204" s="12"/>
      <c r="AA1204" s="12"/>
      <c r="AB1204" s="12"/>
      <c r="AC1204" s="12"/>
      <c r="AD1204" s="12"/>
      <c r="AE1204" s="12"/>
      <c r="AR1204" s="168" t="s">
        <v>87</v>
      </c>
      <c r="AT1204" s="176" t="s">
        <v>76</v>
      </c>
      <c r="AU1204" s="176" t="s">
        <v>8</v>
      </c>
      <c r="AY1204" s="168" t="s">
        <v>245</v>
      </c>
      <c r="BK1204" s="177">
        <f>SUM(BK1205:BK1206)</f>
        <v>0</v>
      </c>
    </row>
    <row r="1205" s="2" customFormat="1" ht="14.4" customHeight="1">
      <c r="A1205" s="37"/>
      <c r="B1205" s="180"/>
      <c r="C1205" s="219" t="s">
        <v>1681</v>
      </c>
      <c r="D1205" s="219" t="s">
        <v>377</v>
      </c>
      <c r="E1205" s="220" t="s">
        <v>1682</v>
      </c>
      <c r="F1205" s="221" t="s">
        <v>1683</v>
      </c>
      <c r="G1205" s="222" t="s">
        <v>1684</v>
      </c>
      <c r="H1205" s="223">
        <v>1</v>
      </c>
      <c r="I1205" s="224"/>
      <c r="J1205" s="225">
        <f>ROUND(I1205*H1205,0)</f>
        <v>0</v>
      </c>
      <c r="K1205" s="221" t="s">
        <v>1</v>
      </c>
      <c r="L1205" s="226"/>
      <c r="M1205" s="227" t="s">
        <v>1</v>
      </c>
      <c r="N1205" s="228" t="s">
        <v>43</v>
      </c>
      <c r="O1205" s="76"/>
      <c r="P1205" s="190">
        <f>O1205*H1205</f>
        <v>0</v>
      </c>
      <c r="Q1205" s="190">
        <v>0</v>
      </c>
      <c r="R1205" s="190">
        <f>Q1205*H1205</f>
        <v>0</v>
      </c>
      <c r="S1205" s="190">
        <v>0</v>
      </c>
      <c r="T1205" s="191">
        <f>S1205*H1205</f>
        <v>0</v>
      </c>
      <c r="U1205" s="37"/>
      <c r="V1205" s="37"/>
      <c r="W1205" s="37"/>
      <c r="X1205" s="37"/>
      <c r="Y1205" s="37"/>
      <c r="Z1205" s="37"/>
      <c r="AA1205" s="37"/>
      <c r="AB1205" s="37"/>
      <c r="AC1205" s="37"/>
      <c r="AD1205" s="37"/>
      <c r="AE1205" s="37"/>
      <c r="AR1205" s="192" t="s">
        <v>468</v>
      </c>
      <c r="AT1205" s="192" t="s">
        <v>377</v>
      </c>
      <c r="AU1205" s="192" t="s">
        <v>87</v>
      </c>
      <c r="AY1205" s="18" t="s">
        <v>245</v>
      </c>
      <c r="BE1205" s="193">
        <f>IF(N1205="základní",J1205,0)</f>
        <v>0</v>
      </c>
      <c r="BF1205" s="193">
        <f>IF(N1205="snížená",J1205,0)</f>
        <v>0</v>
      </c>
      <c r="BG1205" s="193">
        <f>IF(N1205="zákl. přenesená",J1205,0)</f>
        <v>0</v>
      </c>
      <c r="BH1205" s="193">
        <f>IF(N1205="sníž. přenesená",J1205,0)</f>
        <v>0</v>
      </c>
      <c r="BI1205" s="193">
        <f>IF(N1205="nulová",J1205,0)</f>
        <v>0</v>
      </c>
      <c r="BJ1205" s="18" t="s">
        <v>87</v>
      </c>
      <c r="BK1205" s="193">
        <f>ROUND(I1205*H1205,0)</f>
        <v>0</v>
      </c>
      <c r="BL1205" s="18" t="s">
        <v>355</v>
      </c>
      <c r="BM1205" s="192" t="s">
        <v>1685</v>
      </c>
    </row>
    <row r="1206" s="13" customFormat="1">
      <c r="A1206" s="13"/>
      <c r="B1206" s="194"/>
      <c r="C1206" s="13"/>
      <c r="D1206" s="195" t="s">
        <v>255</v>
      </c>
      <c r="E1206" s="196" t="s">
        <v>1</v>
      </c>
      <c r="F1206" s="197" t="s">
        <v>1686</v>
      </c>
      <c r="G1206" s="13"/>
      <c r="H1206" s="198">
        <v>1</v>
      </c>
      <c r="I1206" s="199"/>
      <c r="J1206" s="13"/>
      <c r="K1206" s="13"/>
      <c r="L1206" s="194"/>
      <c r="M1206" s="200"/>
      <c r="N1206" s="201"/>
      <c r="O1206" s="201"/>
      <c r="P1206" s="201"/>
      <c r="Q1206" s="201"/>
      <c r="R1206" s="201"/>
      <c r="S1206" s="201"/>
      <c r="T1206" s="202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196" t="s">
        <v>255</v>
      </c>
      <c r="AU1206" s="196" t="s">
        <v>87</v>
      </c>
      <c r="AV1206" s="13" t="s">
        <v>87</v>
      </c>
      <c r="AW1206" s="13" t="s">
        <v>33</v>
      </c>
      <c r="AX1206" s="13" t="s">
        <v>8</v>
      </c>
      <c r="AY1206" s="196" t="s">
        <v>245</v>
      </c>
    </row>
    <row r="1207" s="12" customFormat="1" ht="25.92" customHeight="1">
      <c r="A1207" s="12"/>
      <c r="B1207" s="167"/>
      <c r="C1207" s="12"/>
      <c r="D1207" s="168" t="s">
        <v>76</v>
      </c>
      <c r="E1207" s="169" t="s">
        <v>1687</v>
      </c>
      <c r="F1207" s="169" t="s">
        <v>1688</v>
      </c>
      <c r="G1207" s="12"/>
      <c r="H1207" s="12"/>
      <c r="I1207" s="170"/>
      <c r="J1207" s="171">
        <f>BK1207</f>
        <v>0</v>
      </c>
      <c r="K1207" s="12"/>
      <c r="L1207" s="167"/>
      <c r="M1207" s="172"/>
      <c r="N1207" s="173"/>
      <c r="O1207" s="173"/>
      <c r="P1207" s="174">
        <f>SUM(P1208:P1209)</f>
        <v>0</v>
      </c>
      <c r="Q1207" s="173"/>
      <c r="R1207" s="174">
        <f>SUM(R1208:R1209)</f>
        <v>0</v>
      </c>
      <c r="S1207" s="173"/>
      <c r="T1207" s="175">
        <f>SUM(T1208:T1209)</f>
        <v>0</v>
      </c>
      <c r="U1207" s="12"/>
      <c r="V1207" s="12"/>
      <c r="W1207" s="12"/>
      <c r="X1207" s="12"/>
      <c r="Y1207" s="12"/>
      <c r="Z1207" s="12"/>
      <c r="AA1207" s="12"/>
      <c r="AB1207" s="12"/>
      <c r="AC1207" s="12"/>
      <c r="AD1207" s="12"/>
      <c r="AE1207" s="12"/>
      <c r="AR1207" s="168" t="s">
        <v>253</v>
      </c>
      <c r="AT1207" s="176" t="s">
        <v>76</v>
      </c>
      <c r="AU1207" s="176" t="s">
        <v>77</v>
      </c>
      <c r="AY1207" s="168" t="s">
        <v>245</v>
      </c>
      <c r="BK1207" s="177">
        <f>SUM(BK1208:BK1209)</f>
        <v>0</v>
      </c>
    </row>
    <row r="1208" s="2" customFormat="1" ht="14.4" customHeight="1">
      <c r="A1208" s="37"/>
      <c r="B1208" s="180"/>
      <c r="C1208" s="181" t="s">
        <v>1689</v>
      </c>
      <c r="D1208" s="181" t="s">
        <v>248</v>
      </c>
      <c r="E1208" s="182" t="s">
        <v>1690</v>
      </c>
      <c r="F1208" s="183" t="s">
        <v>1691</v>
      </c>
      <c r="G1208" s="184" t="s">
        <v>1692</v>
      </c>
      <c r="H1208" s="185">
        <v>300</v>
      </c>
      <c r="I1208" s="186"/>
      <c r="J1208" s="187">
        <f>ROUND(I1208*H1208,0)</f>
        <v>0</v>
      </c>
      <c r="K1208" s="183" t="s">
        <v>252</v>
      </c>
      <c r="L1208" s="38"/>
      <c r="M1208" s="188" t="s">
        <v>1</v>
      </c>
      <c r="N1208" s="189" t="s">
        <v>43</v>
      </c>
      <c r="O1208" s="76"/>
      <c r="P1208" s="190">
        <f>O1208*H1208</f>
        <v>0</v>
      </c>
      <c r="Q1208" s="190">
        <v>0</v>
      </c>
      <c r="R1208" s="190">
        <f>Q1208*H1208</f>
        <v>0</v>
      </c>
      <c r="S1208" s="190">
        <v>0</v>
      </c>
      <c r="T1208" s="191">
        <f>S1208*H1208</f>
        <v>0</v>
      </c>
      <c r="U1208" s="37"/>
      <c r="V1208" s="37"/>
      <c r="W1208" s="37"/>
      <c r="X1208" s="37"/>
      <c r="Y1208" s="37"/>
      <c r="Z1208" s="37"/>
      <c r="AA1208" s="37"/>
      <c r="AB1208" s="37"/>
      <c r="AC1208" s="37"/>
      <c r="AD1208" s="37"/>
      <c r="AE1208" s="37"/>
      <c r="AR1208" s="192" t="s">
        <v>1693</v>
      </c>
      <c r="AT1208" s="192" t="s">
        <v>248</v>
      </c>
      <c r="AU1208" s="192" t="s">
        <v>8</v>
      </c>
      <c r="AY1208" s="18" t="s">
        <v>245</v>
      </c>
      <c r="BE1208" s="193">
        <f>IF(N1208="základní",J1208,0)</f>
        <v>0</v>
      </c>
      <c r="BF1208" s="193">
        <f>IF(N1208="snížená",J1208,0)</f>
        <v>0</v>
      </c>
      <c r="BG1208" s="193">
        <f>IF(N1208="zákl. přenesená",J1208,0)</f>
        <v>0</v>
      </c>
      <c r="BH1208" s="193">
        <f>IF(N1208="sníž. přenesená",J1208,0)</f>
        <v>0</v>
      </c>
      <c r="BI1208" s="193">
        <f>IF(N1208="nulová",J1208,0)</f>
        <v>0</v>
      </c>
      <c r="BJ1208" s="18" t="s">
        <v>87</v>
      </c>
      <c r="BK1208" s="193">
        <f>ROUND(I1208*H1208,0)</f>
        <v>0</v>
      </c>
      <c r="BL1208" s="18" t="s">
        <v>1693</v>
      </c>
      <c r="BM1208" s="192" t="s">
        <v>1694</v>
      </c>
    </row>
    <row r="1209" s="13" customFormat="1">
      <c r="A1209" s="13"/>
      <c r="B1209" s="194"/>
      <c r="C1209" s="13"/>
      <c r="D1209" s="195" t="s">
        <v>255</v>
      </c>
      <c r="E1209" s="196" t="s">
        <v>1</v>
      </c>
      <c r="F1209" s="197" t="s">
        <v>1695</v>
      </c>
      <c r="G1209" s="13"/>
      <c r="H1209" s="198">
        <v>300</v>
      </c>
      <c r="I1209" s="199"/>
      <c r="J1209" s="13"/>
      <c r="K1209" s="13"/>
      <c r="L1209" s="194"/>
      <c r="M1209" s="229"/>
      <c r="N1209" s="230"/>
      <c r="O1209" s="230"/>
      <c r="P1209" s="230"/>
      <c r="Q1209" s="230"/>
      <c r="R1209" s="230"/>
      <c r="S1209" s="230"/>
      <c r="T1209" s="231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196" t="s">
        <v>255</v>
      </c>
      <c r="AU1209" s="196" t="s">
        <v>8</v>
      </c>
      <c r="AV1209" s="13" t="s">
        <v>87</v>
      </c>
      <c r="AW1209" s="13" t="s">
        <v>33</v>
      </c>
      <c r="AX1209" s="13" t="s">
        <v>8</v>
      </c>
      <c r="AY1209" s="196" t="s">
        <v>245</v>
      </c>
    </row>
    <row r="1210" s="2" customFormat="1" ht="6.96" customHeight="1">
      <c r="A1210" s="37"/>
      <c r="B1210" s="59"/>
      <c r="C1210" s="60"/>
      <c r="D1210" s="60"/>
      <c r="E1210" s="60"/>
      <c r="F1210" s="60"/>
      <c r="G1210" s="60"/>
      <c r="H1210" s="60"/>
      <c r="I1210" s="60"/>
      <c r="J1210" s="60"/>
      <c r="K1210" s="60"/>
      <c r="L1210" s="38"/>
      <c r="M1210" s="37"/>
      <c r="O1210" s="37"/>
      <c r="P1210" s="37"/>
      <c r="Q1210" s="37"/>
      <c r="R1210" s="37"/>
      <c r="S1210" s="37"/>
      <c r="T1210" s="37"/>
      <c r="U1210" s="37"/>
      <c r="V1210" s="37"/>
      <c r="W1210" s="37"/>
      <c r="X1210" s="37"/>
      <c r="Y1210" s="37"/>
      <c r="Z1210" s="37"/>
      <c r="AA1210" s="37"/>
      <c r="AB1210" s="37"/>
      <c r="AC1210" s="37"/>
      <c r="AD1210" s="37"/>
      <c r="AE1210" s="37"/>
    </row>
  </sheetData>
  <autoFilter ref="C142:K12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1:H13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109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Rekonstrukce budovy azylového domu Žofie</v>
      </c>
      <c r="F7" s="31"/>
      <c r="G7" s="31"/>
      <c r="H7" s="31"/>
      <c r="L7" s="21"/>
    </row>
    <row r="8" s="1" customFormat="1" ht="12" customHeight="1">
      <c r="B8" s="21"/>
      <c r="D8" s="31" t="s">
        <v>122</v>
      </c>
      <c r="L8" s="21"/>
    </row>
    <row r="9" s="2" customFormat="1" ht="16.5" customHeight="1">
      <c r="A9" s="37"/>
      <c r="B9" s="38"/>
      <c r="C9" s="37"/>
      <c r="D9" s="37"/>
      <c r="E9" s="129" t="s">
        <v>126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130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1696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1697</v>
      </c>
      <c r="G14" s="37"/>
      <c r="H14" s="37"/>
      <c r="I14" s="31" t="s">
        <v>23</v>
      </c>
      <c r="J14" s="68" t="str">
        <f>'Rekapitulace stavby'!AN8</f>
        <v>29. 8. 2020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Město Dvůr Králové n.L., nám. TGM 68, D.K.n.L.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spol. s 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4" t="s">
        <v>37</v>
      </c>
      <c r="E32" s="37"/>
      <c r="F32" s="37"/>
      <c r="G32" s="37"/>
      <c r="H32" s="37"/>
      <c r="I32" s="37"/>
      <c r="J32" s="95">
        <f>ROUND(J126,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5" t="s">
        <v>41</v>
      </c>
      <c r="E35" s="31" t="s">
        <v>42</v>
      </c>
      <c r="F35" s="136">
        <f>ROUND((SUM(BE126:BE195)),  0)</f>
        <v>0</v>
      </c>
      <c r="G35" s="37"/>
      <c r="H35" s="37"/>
      <c r="I35" s="137">
        <v>0.20999999999999999</v>
      </c>
      <c r="J35" s="136">
        <f>ROUND(((SUM(BE126:BE195))*I35),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6">
        <f>ROUND((SUM(BF126:BF195)),  0)</f>
        <v>0</v>
      </c>
      <c r="G36" s="37"/>
      <c r="H36" s="37"/>
      <c r="I36" s="137">
        <v>0.14999999999999999</v>
      </c>
      <c r="J36" s="136">
        <f>ROUND(((SUM(BF126:BF195))*I36),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6">
        <f>ROUND((SUM(BG126:BG195)),  0)</f>
        <v>0</v>
      </c>
      <c r="G37" s="37"/>
      <c r="H37" s="37"/>
      <c r="I37" s="137">
        <v>0.20999999999999999</v>
      </c>
      <c r="J37" s="13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6">
        <f>ROUND((SUM(BH126:BH195)),  0)</f>
        <v>0</v>
      </c>
      <c r="G38" s="37"/>
      <c r="H38" s="37"/>
      <c r="I38" s="137">
        <v>0.14999999999999999</v>
      </c>
      <c r="J38" s="136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6">
        <f>ROUND((SUM(BI126:BI195)),  0)</f>
        <v>0</v>
      </c>
      <c r="G39" s="37"/>
      <c r="H39" s="37"/>
      <c r="I39" s="137">
        <v>0</v>
      </c>
      <c r="J39" s="136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47</v>
      </c>
      <c r="E41" s="80"/>
      <c r="F41" s="80"/>
      <c r="G41" s="140" t="s">
        <v>48</v>
      </c>
      <c r="H41" s="141" t="s">
        <v>49</v>
      </c>
      <c r="I41" s="80"/>
      <c r="J41" s="142">
        <f>SUM(J32:J39)</f>
        <v>0</v>
      </c>
      <c r="K41" s="143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4" t="s">
        <v>53</v>
      </c>
      <c r="G61" s="57" t="s">
        <v>52</v>
      </c>
      <c r="H61" s="40"/>
      <c r="I61" s="40"/>
      <c r="J61" s="14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4" t="s">
        <v>53</v>
      </c>
      <c r="G76" s="57" t="s">
        <v>52</v>
      </c>
      <c r="H76" s="40"/>
      <c r="I76" s="40"/>
      <c r="J76" s="14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Rekonstrukce budovy azylového domu Žofie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122</v>
      </c>
      <c r="L86" s="21"/>
    </row>
    <row r="87" s="2" customFormat="1" ht="16.5" customHeight="1">
      <c r="A87" s="37"/>
      <c r="B87" s="38"/>
      <c r="C87" s="37"/>
      <c r="D87" s="37"/>
      <c r="E87" s="129" t="s">
        <v>126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130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b - Zdravotní technika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29. 8. 2020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Město Dvůr Králové n.L., nám. TGM 68, D.K.n.L.</v>
      </c>
      <c r="G93" s="37"/>
      <c r="H93" s="37"/>
      <c r="I93" s="31" t="s">
        <v>31</v>
      </c>
      <c r="J93" s="35" t="str">
        <f>E23</f>
        <v>Projektis spol. s 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6" t="s">
        <v>203</v>
      </c>
      <c r="D96" s="138"/>
      <c r="E96" s="138"/>
      <c r="F96" s="138"/>
      <c r="G96" s="138"/>
      <c r="H96" s="138"/>
      <c r="I96" s="138"/>
      <c r="J96" s="147" t="s">
        <v>204</v>
      </c>
      <c r="K96" s="138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8" t="s">
        <v>205</v>
      </c>
      <c r="D98" s="37"/>
      <c r="E98" s="37"/>
      <c r="F98" s="37"/>
      <c r="G98" s="37"/>
      <c r="H98" s="37"/>
      <c r="I98" s="37"/>
      <c r="J98" s="95">
        <f>J126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206</v>
      </c>
    </row>
    <row r="99" s="9" customFormat="1" ht="24.96" customHeight="1">
      <c r="A99" s="9"/>
      <c r="B99" s="149"/>
      <c r="C99" s="9"/>
      <c r="D99" s="150" t="s">
        <v>214</v>
      </c>
      <c r="E99" s="151"/>
      <c r="F99" s="151"/>
      <c r="G99" s="151"/>
      <c r="H99" s="151"/>
      <c r="I99" s="151"/>
      <c r="J99" s="152">
        <f>J127</f>
        <v>0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1698</v>
      </c>
      <c r="E100" s="155"/>
      <c r="F100" s="155"/>
      <c r="G100" s="155"/>
      <c r="H100" s="155"/>
      <c r="I100" s="155"/>
      <c r="J100" s="156">
        <f>J128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1699</v>
      </c>
      <c r="E101" s="155"/>
      <c r="F101" s="155"/>
      <c r="G101" s="155"/>
      <c r="H101" s="155"/>
      <c r="I101" s="155"/>
      <c r="J101" s="156">
        <f>J148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217</v>
      </c>
      <c r="E102" s="155"/>
      <c r="F102" s="155"/>
      <c r="G102" s="155"/>
      <c r="H102" s="155"/>
      <c r="I102" s="155"/>
      <c r="J102" s="156">
        <f>J169</f>
        <v>0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1700</v>
      </c>
      <c r="E103" s="155"/>
      <c r="F103" s="155"/>
      <c r="G103" s="155"/>
      <c r="H103" s="155"/>
      <c r="I103" s="155"/>
      <c r="J103" s="156">
        <f>J190</f>
        <v>0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9"/>
      <c r="C104" s="9"/>
      <c r="D104" s="150" t="s">
        <v>229</v>
      </c>
      <c r="E104" s="151"/>
      <c r="F104" s="151"/>
      <c r="G104" s="151"/>
      <c r="H104" s="151"/>
      <c r="I104" s="151"/>
      <c r="J104" s="152">
        <f>J193</f>
        <v>0</v>
      </c>
      <c r="K104" s="9"/>
      <c r="L104" s="14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230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17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9" t="str">
        <f>E7</f>
        <v>Rekonstrukce budovy azylového domu Žofie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122</v>
      </c>
      <c r="L115" s="21"/>
    </row>
    <row r="116" s="2" customFormat="1" ht="16.5" customHeight="1">
      <c r="A116" s="37"/>
      <c r="B116" s="38"/>
      <c r="C116" s="37"/>
      <c r="D116" s="37"/>
      <c r="E116" s="129" t="s">
        <v>126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130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E11</f>
        <v>b - Zdravotní technika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F14</f>
        <v xml:space="preserve"> </v>
      </c>
      <c r="G120" s="37"/>
      <c r="H120" s="37"/>
      <c r="I120" s="31" t="s">
        <v>23</v>
      </c>
      <c r="J120" s="68" t="str">
        <f>IF(J14="","",J14)</f>
        <v>29. 8. 2020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E17</f>
        <v>Město Dvůr Králové n.L., nám. TGM 68, D.K.n.L.</v>
      </c>
      <c r="G122" s="37"/>
      <c r="H122" s="37"/>
      <c r="I122" s="31" t="s">
        <v>31</v>
      </c>
      <c r="J122" s="35" t="str">
        <f>E23</f>
        <v>Projektis spol. s 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IF(E20="","",E20)</f>
        <v>Vyplň údaj</v>
      </c>
      <c r="G123" s="37"/>
      <c r="H123" s="37"/>
      <c r="I123" s="31" t="s">
        <v>34</v>
      </c>
      <c r="J123" s="35" t="str">
        <f>E26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7"/>
      <c r="B125" s="158"/>
      <c r="C125" s="159" t="s">
        <v>231</v>
      </c>
      <c r="D125" s="160" t="s">
        <v>62</v>
      </c>
      <c r="E125" s="160" t="s">
        <v>58</v>
      </c>
      <c r="F125" s="160" t="s">
        <v>59</v>
      </c>
      <c r="G125" s="160" t="s">
        <v>232</v>
      </c>
      <c r="H125" s="160" t="s">
        <v>233</v>
      </c>
      <c r="I125" s="160" t="s">
        <v>234</v>
      </c>
      <c r="J125" s="160" t="s">
        <v>204</v>
      </c>
      <c r="K125" s="161" t="s">
        <v>235</v>
      </c>
      <c r="L125" s="162"/>
      <c r="M125" s="85" t="s">
        <v>1</v>
      </c>
      <c r="N125" s="86" t="s">
        <v>41</v>
      </c>
      <c r="O125" s="86" t="s">
        <v>236</v>
      </c>
      <c r="P125" s="86" t="s">
        <v>237</v>
      </c>
      <c r="Q125" s="86" t="s">
        <v>238</v>
      </c>
      <c r="R125" s="86" t="s">
        <v>239</v>
      </c>
      <c r="S125" s="86" t="s">
        <v>240</v>
      </c>
      <c r="T125" s="87" t="s">
        <v>241</v>
      </c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</row>
    <row r="126" s="2" customFormat="1" ht="22.8" customHeight="1">
      <c r="A126" s="37"/>
      <c r="B126" s="38"/>
      <c r="C126" s="92" t="s">
        <v>242</v>
      </c>
      <c r="D126" s="37"/>
      <c r="E126" s="37"/>
      <c r="F126" s="37"/>
      <c r="G126" s="37"/>
      <c r="H126" s="37"/>
      <c r="I126" s="37"/>
      <c r="J126" s="163">
        <f>BK126</f>
        <v>0</v>
      </c>
      <c r="K126" s="37"/>
      <c r="L126" s="38"/>
      <c r="M126" s="88"/>
      <c r="N126" s="72"/>
      <c r="O126" s="89"/>
      <c r="P126" s="164">
        <f>P127+P193</f>
        <v>0</v>
      </c>
      <c r="Q126" s="89"/>
      <c r="R126" s="164">
        <f>R127+R193</f>
        <v>2.4208383767000003</v>
      </c>
      <c r="S126" s="89"/>
      <c r="T126" s="165">
        <f>T127+T193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206</v>
      </c>
      <c r="BK126" s="166">
        <f>BK127+BK193</f>
        <v>0</v>
      </c>
    </row>
    <row r="127" s="12" customFormat="1" ht="25.92" customHeight="1">
      <c r="A127" s="12"/>
      <c r="B127" s="167"/>
      <c r="C127" s="12"/>
      <c r="D127" s="168" t="s">
        <v>76</v>
      </c>
      <c r="E127" s="169" t="s">
        <v>957</v>
      </c>
      <c r="F127" s="169" t="s">
        <v>958</v>
      </c>
      <c r="G127" s="12"/>
      <c r="H127" s="12"/>
      <c r="I127" s="170"/>
      <c r="J127" s="171">
        <f>BK127</f>
        <v>0</v>
      </c>
      <c r="K127" s="12"/>
      <c r="L127" s="167"/>
      <c r="M127" s="172"/>
      <c r="N127" s="173"/>
      <c r="O127" s="173"/>
      <c r="P127" s="174">
        <f>P128+P148+P169+P190</f>
        <v>0</v>
      </c>
      <c r="Q127" s="173"/>
      <c r="R127" s="174">
        <f>R128+R148+R169+R190</f>
        <v>2.4208383767000003</v>
      </c>
      <c r="S127" s="173"/>
      <c r="T127" s="175">
        <f>T128+T148+T169+T190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8" t="s">
        <v>87</v>
      </c>
      <c r="AT127" s="176" t="s">
        <v>76</v>
      </c>
      <c r="AU127" s="176" t="s">
        <v>77</v>
      </c>
      <c r="AY127" s="168" t="s">
        <v>245</v>
      </c>
      <c r="BK127" s="177">
        <f>BK128+BK148+BK169+BK190</f>
        <v>0</v>
      </c>
    </row>
    <row r="128" s="12" customFormat="1" ht="22.8" customHeight="1">
      <c r="A128" s="12"/>
      <c r="B128" s="167"/>
      <c r="C128" s="12"/>
      <c r="D128" s="168" t="s">
        <v>76</v>
      </c>
      <c r="E128" s="178" t="s">
        <v>1701</v>
      </c>
      <c r="F128" s="178" t="s">
        <v>1702</v>
      </c>
      <c r="G128" s="12"/>
      <c r="H128" s="12"/>
      <c r="I128" s="170"/>
      <c r="J128" s="179">
        <f>BK128</f>
        <v>0</v>
      </c>
      <c r="K128" s="12"/>
      <c r="L128" s="167"/>
      <c r="M128" s="172"/>
      <c r="N128" s="173"/>
      <c r="O128" s="173"/>
      <c r="P128" s="174">
        <f>SUM(P129:P147)</f>
        <v>0</v>
      </c>
      <c r="Q128" s="173"/>
      <c r="R128" s="174">
        <f>SUM(R129:R147)</f>
        <v>0.83931641819999991</v>
      </c>
      <c r="S128" s="173"/>
      <c r="T128" s="175">
        <f>SUM(T129:T147)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8" t="s">
        <v>87</v>
      </c>
      <c r="AT128" s="176" t="s">
        <v>76</v>
      </c>
      <c r="AU128" s="176" t="s">
        <v>8</v>
      </c>
      <c r="AY128" s="168" t="s">
        <v>245</v>
      </c>
      <c r="BK128" s="177">
        <f>SUM(BK129:BK147)</f>
        <v>0</v>
      </c>
    </row>
    <row r="129" s="2" customFormat="1" ht="24.15" customHeight="1">
      <c r="A129" s="37"/>
      <c r="B129" s="180"/>
      <c r="C129" s="181" t="s">
        <v>8</v>
      </c>
      <c r="D129" s="181" t="s">
        <v>248</v>
      </c>
      <c r="E129" s="182" t="s">
        <v>1703</v>
      </c>
      <c r="F129" s="183" t="s">
        <v>1704</v>
      </c>
      <c r="G129" s="184" t="s">
        <v>275</v>
      </c>
      <c r="H129" s="185">
        <v>12</v>
      </c>
      <c r="I129" s="186"/>
      <c r="J129" s="187">
        <f>ROUND(I129*H129,0)</f>
        <v>0</v>
      </c>
      <c r="K129" s="183" t="s">
        <v>252</v>
      </c>
      <c r="L129" s="38"/>
      <c r="M129" s="188" t="s">
        <v>1</v>
      </c>
      <c r="N129" s="189" t="s">
        <v>43</v>
      </c>
      <c r="O129" s="76"/>
      <c r="P129" s="190">
        <f>O129*H129</f>
        <v>0</v>
      </c>
      <c r="Q129" s="190">
        <v>0.016316536100000001</v>
      </c>
      <c r="R129" s="190">
        <f>Q129*H129</f>
        <v>0.19579843320000001</v>
      </c>
      <c r="S129" s="190">
        <v>0</v>
      </c>
      <c r="T129" s="19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2" t="s">
        <v>355</v>
      </c>
      <c r="AT129" s="192" t="s">
        <v>248</v>
      </c>
      <c r="AU129" s="192" t="s">
        <v>87</v>
      </c>
      <c r="AY129" s="18" t="s">
        <v>245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8" t="s">
        <v>87</v>
      </c>
      <c r="BK129" s="193">
        <f>ROUND(I129*H129,0)</f>
        <v>0</v>
      </c>
      <c r="BL129" s="18" t="s">
        <v>355</v>
      </c>
      <c r="BM129" s="192" t="s">
        <v>87</v>
      </c>
    </row>
    <row r="130" s="2" customFormat="1" ht="24.15" customHeight="1">
      <c r="A130" s="37"/>
      <c r="B130" s="180"/>
      <c r="C130" s="181" t="s">
        <v>87</v>
      </c>
      <c r="D130" s="181" t="s">
        <v>248</v>
      </c>
      <c r="E130" s="182" t="s">
        <v>1705</v>
      </c>
      <c r="F130" s="183" t="s">
        <v>1706</v>
      </c>
      <c r="G130" s="184" t="s">
        <v>275</v>
      </c>
      <c r="H130" s="185">
        <v>24</v>
      </c>
      <c r="I130" s="186"/>
      <c r="J130" s="187">
        <f>ROUND(I130*H130,0)</f>
        <v>0</v>
      </c>
      <c r="K130" s="183" t="s">
        <v>252</v>
      </c>
      <c r="L130" s="38"/>
      <c r="M130" s="188" t="s">
        <v>1</v>
      </c>
      <c r="N130" s="189" t="s">
        <v>43</v>
      </c>
      <c r="O130" s="76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2" t="s">
        <v>355</v>
      </c>
      <c r="AT130" s="192" t="s">
        <v>248</v>
      </c>
      <c r="AU130" s="192" t="s">
        <v>87</v>
      </c>
      <c r="AY130" s="18" t="s">
        <v>245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8" t="s">
        <v>87</v>
      </c>
      <c r="BK130" s="193">
        <f>ROUND(I130*H130,0)</f>
        <v>0</v>
      </c>
      <c r="BL130" s="18" t="s">
        <v>355</v>
      </c>
      <c r="BM130" s="192" t="s">
        <v>253</v>
      </c>
    </row>
    <row r="131" s="2" customFormat="1" ht="24.15" customHeight="1">
      <c r="A131" s="37"/>
      <c r="B131" s="180"/>
      <c r="C131" s="181" t="s">
        <v>246</v>
      </c>
      <c r="D131" s="181" t="s">
        <v>248</v>
      </c>
      <c r="E131" s="182" t="s">
        <v>1707</v>
      </c>
      <c r="F131" s="183" t="s">
        <v>1708</v>
      </c>
      <c r="G131" s="184" t="s">
        <v>515</v>
      </c>
      <c r="H131" s="185">
        <v>100</v>
      </c>
      <c r="I131" s="186"/>
      <c r="J131" s="187">
        <f>ROUND(I131*H131,0)</f>
        <v>0</v>
      </c>
      <c r="K131" s="183" t="s">
        <v>252</v>
      </c>
      <c r="L131" s="38"/>
      <c r="M131" s="188" t="s">
        <v>1</v>
      </c>
      <c r="N131" s="189" t="s">
        <v>43</v>
      </c>
      <c r="O131" s="76"/>
      <c r="P131" s="190">
        <f>O131*H131</f>
        <v>0</v>
      </c>
      <c r="Q131" s="190">
        <v>0.0014215499999999999</v>
      </c>
      <c r="R131" s="190">
        <f>Q131*H131</f>
        <v>0.142155</v>
      </c>
      <c r="S131" s="190">
        <v>0</v>
      </c>
      <c r="T131" s="19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2" t="s">
        <v>355</v>
      </c>
      <c r="AT131" s="192" t="s">
        <v>248</v>
      </c>
      <c r="AU131" s="192" t="s">
        <v>87</v>
      </c>
      <c r="AY131" s="18" t="s">
        <v>245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8" t="s">
        <v>87</v>
      </c>
      <c r="BK131" s="193">
        <f>ROUND(I131*H131,0)</f>
        <v>0</v>
      </c>
      <c r="BL131" s="18" t="s">
        <v>355</v>
      </c>
      <c r="BM131" s="192" t="s">
        <v>277</v>
      </c>
    </row>
    <row r="132" s="2" customFormat="1" ht="24.15" customHeight="1">
      <c r="A132" s="37"/>
      <c r="B132" s="180"/>
      <c r="C132" s="181" t="s">
        <v>253</v>
      </c>
      <c r="D132" s="181" t="s">
        <v>248</v>
      </c>
      <c r="E132" s="182" t="s">
        <v>1709</v>
      </c>
      <c r="F132" s="183" t="s">
        <v>1710</v>
      </c>
      <c r="G132" s="184" t="s">
        <v>515</v>
      </c>
      <c r="H132" s="185">
        <v>30</v>
      </c>
      <c r="I132" s="186"/>
      <c r="J132" s="187">
        <f>ROUND(I132*H132,0)</f>
        <v>0</v>
      </c>
      <c r="K132" s="183" t="s">
        <v>252</v>
      </c>
      <c r="L132" s="38"/>
      <c r="M132" s="188" t="s">
        <v>1</v>
      </c>
      <c r="N132" s="189" t="s">
        <v>43</v>
      </c>
      <c r="O132" s="76"/>
      <c r="P132" s="190">
        <f>O132*H132</f>
        <v>0</v>
      </c>
      <c r="Q132" s="190">
        <v>0.007443</v>
      </c>
      <c r="R132" s="190">
        <f>Q132*H132</f>
        <v>0.22328999999999999</v>
      </c>
      <c r="S132" s="190">
        <v>0</v>
      </c>
      <c r="T132" s="19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2" t="s">
        <v>355</v>
      </c>
      <c r="AT132" s="192" t="s">
        <v>248</v>
      </c>
      <c r="AU132" s="192" t="s">
        <v>87</v>
      </c>
      <c r="AY132" s="18" t="s">
        <v>245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87</v>
      </c>
      <c r="BK132" s="193">
        <f>ROUND(I132*H132,0)</f>
        <v>0</v>
      </c>
      <c r="BL132" s="18" t="s">
        <v>355</v>
      </c>
      <c r="BM132" s="192" t="s">
        <v>295</v>
      </c>
    </row>
    <row r="133" s="2" customFormat="1" ht="24.15" customHeight="1">
      <c r="A133" s="37"/>
      <c r="B133" s="180"/>
      <c r="C133" s="181" t="s">
        <v>281</v>
      </c>
      <c r="D133" s="181" t="s">
        <v>248</v>
      </c>
      <c r="E133" s="182" t="s">
        <v>1711</v>
      </c>
      <c r="F133" s="183" t="s">
        <v>1712</v>
      </c>
      <c r="G133" s="184" t="s">
        <v>515</v>
      </c>
      <c r="H133" s="185">
        <v>15</v>
      </c>
      <c r="I133" s="186"/>
      <c r="J133" s="187">
        <f>ROUND(I133*H133,0)</f>
        <v>0</v>
      </c>
      <c r="K133" s="183" t="s">
        <v>252</v>
      </c>
      <c r="L133" s="38"/>
      <c r="M133" s="188" t="s">
        <v>1</v>
      </c>
      <c r="N133" s="189" t="s">
        <v>43</v>
      </c>
      <c r="O133" s="76"/>
      <c r="P133" s="190">
        <f>O133*H133</f>
        <v>0</v>
      </c>
      <c r="Q133" s="190">
        <v>0.01232225</v>
      </c>
      <c r="R133" s="190">
        <f>Q133*H133</f>
        <v>0.18483374999999999</v>
      </c>
      <c r="S133" s="190">
        <v>0</v>
      </c>
      <c r="T133" s="19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2" t="s">
        <v>355</v>
      </c>
      <c r="AT133" s="192" t="s">
        <v>248</v>
      </c>
      <c r="AU133" s="192" t="s">
        <v>87</v>
      </c>
      <c r="AY133" s="18" t="s">
        <v>245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87</v>
      </c>
      <c r="BK133" s="193">
        <f>ROUND(I133*H133,0)</f>
        <v>0</v>
      </c>
      <c r="BL133" s="18" t="s">
        <v>355</v>
      </c>
      <c r="BM133" s="192" t="s">
        <v>307</v>
      </c>
    </row>
    <row r="134" s="2" customFormat="1" ht="24.15" customHeight="1">
      <c r="A134" s="37"/>
      <c r="B134" s="180"/>
      <c r="C134" s="181" t="s">
        <v>277</v>
      </c>
      <c r="D134" s="181" t="s">
        <v>248</v>
      </c>
      <c r="E134" s="182" t="s">
        <v>1713</v>
      </c>
      <c r="F134" s="183" t="s">
        <v>1714</v>
      </c>
      <c r="G134" s="184" t="s">
        <v>515</v>
      </c>
      <c r="H134" s="185">
        <v>30</v>
      </c>
      <c r="I134" s="186"/>
      <c r="J134" s="187">
        <f>ROUND(I134*H134,0)</f>
        <v>0</v>
      </c>
      <c r="K134" s="183" t="s">
        <v>252</v>
      </c>
      <c r="L134" s="38"/>
      <c r="M134" s="188" t="s">
        <v>1</v>
      </c>
      <c r="N134" s="189" t="s">
        <v>43</v>
      </c>
      <c r="O134" s="76"/>
      <c r="P134" s="190">
        <f>O134*H134</f>
        <v>0</v>
      </c>
      <c r="Q134" s="190">
        <v>0.00041189999999999998</v>
      </c>
      <c r="R134" s="190">
        <f>Q134*H134</f>
        <v>0.012357</v>
      </c>
      <c r="S134" s="190">
        <v>0</v>
      </c>
      <c r="T134" s="19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2" t="s">
        <v>355</v>
      </c>
      <c r="AT134" s="192" t="s">
        <v>248</v>
      </c>
      <c r="AU134" s="192" t="s">
        <v>87</v>
      </c>
      <c r="AY134" s="18" t="s">
        <v>245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87</v>
      </c>
      <c r="BK134" s="193">
        <f>ROUND(I134*H134,0)</f>
        <v>0</v>
      </c>
      <c r="BL134" s="18" t="s">
        <v>355</v>
      </c>
      <c r="BM134" s="192" t="s">
        <v>323</v>
      </c>
    </row>
    <row r="135" s="2" customFormat="1" ht="24.15" customHeight="1">
      <c r="A135" s="37"/>
      <c r="B135" s="180"/>
      <c r="C135" s="181" t="s">
        <v>286</v>
      </c>
      <c r="D135" s="181" t="s">
        <v>248</v>
      </c>
      <c r="E135" s="182" t="s">
        <v>1715</v>
      </c>
      <c r="F135" s="183" t="s">
        <v>1716</v>
      </c>
      <c r="G135" s="184" t="s">
        <v>515</v>
      </c>
      <c r="H135" s="185">
        <v>40</v>
      </c>
      <c r="I135" s="186"/>
      <c r="J135" s="187">
        <f>ROUND(I135*H135,0)</f>
        <v>0</v>
      </c>
      <c r="K135" s="183" t="s">
        <v>252</v>
      </c>
      <c r="L135" s="38"/>
      <c r="M135" s="188" t="s">
        <v>1</v>
      </c>
      <c r="N135" s="189" t="s">
        <v>43</v>
      </c>
      <c r="O135" s="76"/>
      <c r="P135" s="190">
        <f>O135*H135</f>
        <v>0</v>
      </c>
      <c r="Q135" s="190">
        <v>0.00047649999999999998</v>
      </c>
      <c r="R135" s="190">
        <f>Q135*H135</f>
        <v>0.019060000000000001</v>
      </c>
      <c r="S135" s="190">
        <v>0</v>
      </c>
      <c r="T135" s="19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2" t="s">
        <v>355</v>
      </c>
      <c r="AT135" s="192" t="s">
        <v>248</v>
      </c>
      <c r="AU135" s="192" t="s">
        <v>87</v>
      </c>
      <c r="AY135" s="18" t="s">
        <v>245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87</v>
      </c>
      <c r="BK135" s="193">
        <f>ROUND(I135*H135,0)</f>
        <v>0</v>
      </c>
      <c r="BL135" s="18" t="s">
        <v>355</v>
      </c>
      <c r="BM135" s="192" t="s">
        <v>342</v>
      </c>
    </row>
    <row r="136" s="2" customFormat="1" ht="24.15" customHeight="1">
      <c r="A136" s="37"/>
      <c r="B136" s="180"/>
      <c r="C136" s="181" t="s">
        <v>295</v>
      </c>
      <c r="D136" s="181" t="s">
        <v>248</v>
      </c>
      <c r="E136" s="182" t="s">
        <v>1717</v>
      </c>
      <c r="F136" s="183" t="s">
        <v>1718</v>
      </c>
      <c r="G136" s="184" t="s">
        <v>515</v>
      </c>
      <c r="H136" s="185">
        <v>30</v>
      </c>
      <c r="I136" s="186"/>
      <c r="J136" s="187">
        <f>ROUND(I136*H136,0)</f>
        <v>0</v>
      </c>
      <c r="K136" s="183" t="s">
        <v>252</v>
      </c>
      <c r="L136" s="38"/>
      <c r="M136" s="188" t="s">
        <v>1</v>
      </c>
      <c r="N136" s="189" t="s">
        <v>43</v>
      </c>
      <c r="O136" s="76"/>
      <c r="P136" s="190">
        <f>O136*H136</f>
        <v>0</v>
      </c>
      <c r="Q136" s="190">
        <v>0.0007092</v>
      </c>
      <c r="R136" s="190">
        <f>Q136*H136</f>
        <v>0.021276</v>
      </c>
      <c r="S136" s="190">
        <v>0</v>
      </c>
      <c r="T136" s="19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2" t="s">
        <v>355</v>
      </c>
      <c r="AT136" s="192" t="s">
        <v>248</v>
      </c>
      <c r="AU136" s="192" t="s">
        <v>87</v>
      </c>
      <c r="AY136" s="18" t="s">
        <v>245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8" t="s">
        <v>87</v>
      </c>
      <c r="BK136" s="193">
        <f>ROUND(I136*H136,0)</f>
        <v>0</v>
      </c>
      <c r="BL136" s="18" t="s">
        <v>355</v>
      </c>
      <c r="BM136" s="192" t="s">
        <v>355</v>
      </c>
    </row>
    <row r="137" s="2" customFormat="1" ht="24.15" customHeight="1">
      <c r="A137" s="37"/>
      <c r="B137" s="180"/>
      <c r="C137" s="181" t="s">
        <v>285</v>
      </c>
      <c r="D137" s="181" t="s">
        <v>248</v>
      </c>
      <c r="E137" s="182" t="s">
        <v>1719</v>
      </c>
      <c r="F137" s="183" t="s">
        <v>1720</v>
      </c>
      <c r="G137" s="184" t="s">
        <v>515</v>
      </c>
      <c r="H137" s="185">
        <v>10</v>
      </c>
      <c r="I137" s="186"/>
      <c r="J137" s="187">
        <f>ROUND(I137*H137,0)</f>
        <v>0</v>
      </c>
      <c r="K137" s="183" t="s">
        <v>252</v>
      </c>
      <c r="L137" s="38"/>
      <c r="M137" s="188" t="s">
        <v>1</v>
      </c>
      <c r="N137" s="189" t="s">
        <v>43</v>
      </c>
      <c r="O137" s="76"/>
      <c r="P137" s="190">
        <f>O137*H137</f>
        <v>0</v>
      </c>
      <c r="Q137" s="190">
        <v>0.0036951235</v>
      </c>
      <c r="R137" s="190">
        <f>Q137*H137</f>
        <v>0.036951234999999999</v>
      </c>
      <c r="S137" s="190">
        <v>0</v>
      </c>
      <c r="T137" s="19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2" t="s">
        <v>355</v>
      </c>
      <c r="AT137" s="192" t="s">
        <v>248</v>
      </c>
      <c r="AU137" s="192" t="s">
        <v>87</v>
      </c>
      <c r="AY137" s="18" t="s">
        <v>245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87</v>
      </c>
      <c r="BK137" s="193">
        <f>ROUND(I137*H137,0)</f>
        <v>0</v>
      </c>
      <c r="BL137" s="18" t="s">
        <v>355</v>
      </c>
      <c r="BM137" s="192" t="s">
        <v>367</v>
      </c>
    </row>
    <row r="138" s="2" customFormat="1" ht="24.15" customHeight="1">
      <c r="A138" s="37"/>
      <c r="B138" s="180"/>
      <c r="C138" s="181" t="s">
        <v>307</v>
      </c>
      <c r="D138" s="181" t="s">
        <v>248</v>
      </c>
      <c r="E138" s="182" t="s">
        <v>1721</v>
      </c>
      <c r="F138" s="183" t="s">
        <v>1722</v>
      </c>
      <c r="G138" s="184" t="s">
        <v>275</v>
      </c>
      <c r="H138" s="185">
        <v>30</v>
      </c>
      <c r="I138" s="186"/>
      <c r="J138" s="187">
        <f>ROUND(I138*H138,0)</f>
        <v>0</v>
      </c>
      <c r="K138" s="183" t="s">
        <v>252</v>
      </c>
      <c r="L138" s="38"/>
      <c r="M138" s="188" t="s">
        <v>1</v>
      </c>
      <c r="N138" s="189" t="s">
        <v>43</v>
      </c>
      <c r="O138" s="7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2" t="s">
        <v>355</v>
      </c>
      <c r="AT138" s="192" t="s">
        <v>248</v>
      </c>
      <c r="AU138" s="192" t="s">
        <v>87</v>
      </c>
      <c r="AY138" s="18" t="s">
        <v>245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87</v>
      </c>
      <c r="BK138" s="193">
        <f>ROUND(I138*H138,0)</f>
        <v>0</v>
      </c>
      <c r="BL138" s="18" t="s">
        <v>355</v>
      </c>
      <c r="BM138" s="192" t="s">
        <v>382</v>
      </c>
    </row>
    <row r="139" s="2" customFormat="1" ht="24.15" customHeight="1">
      <c r="A139" s="37"/>
      <c r="B139" s="180"/>
      <c r="C139" s="181" t="s">
        <v>313</v>
      </c>
      <c r="D139" s="181" t="s">
        <v>248</v>
      </c>
      <c r="E139" s="182" t="s">
        <v>1723</v>
      </c>
      <c r="F139" s="183" t="s">
        <v>1724</v>
      </c>
      <c r="G139" s="184" t="s">
        <v>275</v>
      </c>
      <c r="H139" s="185">
        <v>30</v>
      </c>
      <c r="I139" s="186"/>
      <c r="J139" s="187">
        <f>ROUND(I139*H139,0)</f>
        <v>0</v>
      </c>
      <c r="K139" s="183" t="s">
        <v>252</v>
      </c>
      <c r="L139" s="38"/>
      <c r="M139" s="188" t="s">
        <v>1</v>
      </c>
      <c r="N139" s="189" t="s">
        <v>43</v>
      </c>
      <c r="O139" s="76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2" t="s">
        <v>355</v>
      </c>
      <c r="AT139" s="192" t="s">
        <v>248</v>
      </c>
      <c r="AU139" s="192" t="s">
        <v>87</v>
      </c>
      <c r="AY139" s="18" t="s">
        <v>245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87</v>
      </c>
      <c r="BK139" s="193">
        <f>ROUND(I139*H139,0)</f>
        <v>0</v>
      </c>
      <c r="BL139" s="18" t="s">
        <v>355</v>
      </c>
      <c r="BM139" s="192" t="s">
        <v>391</v>
      </c>
    </row>
    <row r="140" s="2" customFormat="1" ht="24.15" customHeight="1">
      <c r="A140" s="37"/>
      <c r="B140" s="180"/>
      <c r="C140" s="181" t="s">
        <v>323</v>
      </c>
      <c r="D140" s="181" t="s">
        <v>248</v>
      </c>
      <c r="E140" s="182" t="s">
        <v>1725</v>
      </c>
      <c r="F140" s="183" t="s">
        <v>1726</v>
      </c>
      <c r="G140" s="184" t="s">
        <v>275</v>
      </c>
      <c r="H140" s="185">
        <v>15</v>
      </c>
      <c r="I140" s="186"/>
      <c r="J140" s="187">
        <f>ROUND(I140*H140,0)</f>
        <v>0</v>
      </c>
      <c r="K140" s="183" t="s">
        <v>252</v>
      </c>
      <c r="L140" s="38"/>
      <c r="M140" s="188" t="s">
        <v>1</v>
      </c>
      <c r="N140" s="189" t="s">
        <v>43</v>
      </c>
      <c r="O140" s="76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2" t="s">
        <v>355</v>
      </c>
      <c r="AT140" s="192" t="s">
        <v>248</v>
      </c>
      <c r="AU140" s="192" t="s">
        <v>87</v>
      </c>
      <c r="AY140" s="18" t="s">
        <v>245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87</v>
      </c>
      <c r="BK140" s="193">
        <f>ROUND(I140*H140,0)</f>
        <v>0</v>
      </c>
      <c r="BL140" s="18" t="s">
        <v>355</v>
      </c>
      <c r="BM140" s="192" t="s">
        <v>402</v>
      </c>
    </row>
    <row r="141" s="2" customFormat="1" ht="24.15" customHeight="1">
      <c r="A141" s="37"/>
      <c r="B141" s="180"/>
      <c r="C141" s="181" t="s">
        <v>335</v>
      </c>
      <c r="D141" s="181" t="s">
        <v>248</v>
      </c>
      <c r="E141" s="182" t="s">
        <v>1727</v>
      </c>
      <c r="F141" s="183" t="s">
        <v>1728</v>
      </c>
      <c r="G141" s="184" t="s">
        <v>275</v>
      </c>
      <c r="H141" s="185">
        <v>1</v>
      </c>
      <c r="I141" s="186"/>
      <c r="J141" s="187">
        <f>ROUND(I141*H141,0)</f>
        <v>0</v>
      </c>
      <c r="K141" s="183" t="s">
        <v>1729</v>
      </c>
      <c r="L141" s="38"/>
      <c r="M141" s="188" t="s">
        <v>1</v>
      </c>
      <c r="N141" s="189" t="s">
        <v>43</v>
      </c>
      <c r="O141" s="7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355</v>
      </c>
      <c r="AT141" s="192" t="s">
        <v>248</v>
      </c>
      <c r="AU141" s="192" t="s">
        <v>87</v>
      </c>
      <c r="AY141" s="18" t="s">
        <v>245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87</v>
      </c>
      <c r="BK141" s="193">
        <f>ROUND(I141*H141,0)</f>
        <v>0</v>
      </c>
      <c r="BL141" s="18" t="s">
        <v>355</v>
      </c>
      <c r="BM141" s="192" t="s">
        <v>412</v>
      </c>
    </row>
    <row r="142" s="2" customFormat="1" ht="24.15" customHeight="1">
      <c r="A142" s="37"/>
      <c r="B142" s="180"/>
      <c r="C142" s="181" t="s">
        <v>342</v>
      </c>
      <c r="D142" s="181" t="s">
        <v>248</v>
      </c>
      <c r="E142" s="182" t="s">
        <v>1730</v>
      </c>
      <c r="F142" s="183" t="s">
        <v>1731</v>
      </c>
      <c r="G142" s="184" t="s">
        <v>275</v>
      </c>
      <c r="H142" s="185">
        <v>8</v>
      </c>
      <c r="I142" s="186"/>
      <c r="J142" s="187">
        <f>ROUND(I142*H142,0)</f>
        <v>0</v>
      </c>
      <c r="K142" s="183" t="s">
        <v>252</v>
      </c>
      <c r="L142" s="38"/>
      <c r="M142" s="188" t="s">
        <v>1</v>
      </c>
      <c r="N142" s="189" t="s">
        <v>43</v>
      </c>
      <c r="O142" s="76"/>
      <c r="P142" s="190">
        <f>O142*H142</f>
        <v>0</v>
      </c>
      <c r="Q142" s="190">
        <v>0.00034000000000000002</v>
      </c>
      <c r="R142" s="190">
        <f>Q142*H142</f>
        <v>0.0027200000000000002</v>
      </c>
      <c r="S142" s="190">
        <v>0</v>
      </c>
      <c r="T142" s="1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2" t="s">
        <v>355</v>
      </c>
      <c r="AT142" s="192" t="s">
        <v>248</v>
      </c>
      <c r="AU142" s="192" t="s">
        <v>87</v>
      </c>
      <c r="AY142" s="18" t="s">
        <v>245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87</v>
      </c>
      <c r="BK142" s="193">
        <f>ROUND(I142*H142,0)</f>
        <v>0</v>
      </c>
      <c r="BL142" s="18" t="s">
        <v>355</v>
      </c>
      <c r="BM142" s="192" t="s">
        <v>426</v>
      </c>
    </row>
    <row r="143" s="2" customFormat="1" ht="14.4" customHeight="1">
      <c r="A143" s="37"/>
      <c r="B143" s="180"/>
      <c r="C143" s="181" t="s">
        <v>9</v>
      </c>
      <c r="D143" s="181" t="s">
        <v>248</v>
      </c>
      <c r="E143" s="182" t="s">
        <v>1732</v>
      </c>
      <c r="F143" s="183" t="s">
        <v>1733</v>
      </c>
      <c r="G143" s="184" t="s">
        <v>275</v>
      </c>
      <c r="H143" s="185">
        <v>5</v>
      </c>
      <c r="I143" s="186"/>
      <c r="J143" s="187">
        <f>ROUND(I143*H143,0)</f>
        <v>0</v>
      </c>
      <c r="K143" s="183" t="s">
        <v>252</v>
      </c>
      <c r="L143" s="38"/>
      <c r="M143" s="188" t="s">
        <v>1</v>
      </c>
      <c r="N143" s="189" t="s">
        <v>43</v>
      </c>
      <c r="O143" s="76"/>
      <c r="P143" s="190">
        <f>O143*H143</f>
        <v>0</v>
      </c>
      <c r="Q143" s="190">
        <v>0.000175</v>
      </c>
      <c r="R143" s="190">
        <f>Q143*H143</f>
        <v>0.00087500000000000002</v>
      </c>
      <c r="S143" s="190">
        <v>0</v>
      </c>
      <c r="T143" s="19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2" t="s">
        <v>355</v>
      </c>
      <c r="AT143" s="192" t="s">
        <v>248</v>
      </c>
      <c r="AU143" s="192" t="s">
        <v>87</v>
      </c>
      <c r="AY143" s="18" t="s">
        <v>245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87</v>
      </c>
      <c r="BK143" s="193">
        <f>ROUND(I143*H143,0)</f>
        <v>0</v>
      </c>
      <c r="BL143" s="18" t="s">
        <v>355</v>
      </c>
      <c r="BM143" s="192" t="s">
        <v>436</v>
      </c>
    </row>
    <row r="144" s="2" customFormat="1" ht="24.15" customHeight="1">
      <c r="A144" s="37"/>
      <c r="B144" s="180"/>
      <c r="C144" s="181" t="s">
        <v>355</v>
      </c>
      <c r="D144" s="181" t="s">
        <v>248</v>
      </c>
      <c r="E144" s="182" t="s">
        <v>1734</v>
      </c>
      <c r="F144" s="183" t="s">
        <v>1735</v>
      </c>
      <c r="G144" s="184" t="s">
        <v>515</v>
      </c>
      <c r="H144" s="185">
        <v>255</v>
      </c>
      <c r="I144" s="186"/>
      <c r="J144" s="187">
        <f>ROUND(I144*H144,0)</f>
        <v>0</v>
      </c>
      <c r="K144" s="183" t="s">
        <v>1729</v>
      </c>
      <c r="L144" s="38"/>
      <c r="M144" s="188" t="s">
        <v>1</v>
      </c>
      <c r="N144" s="189" t="s">
        <v>43</v>
      </c>
      <c r="O144" s="7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2" t="s">
        <v>355</v>
      </c>
      <c r="AT144" s="192" t="s">
        <v>248</v>
      </c>
      <c r="AU144" s="192" t="s">
        <v>87</v>
      </c>
      <c r="AY144" s="18" t="s">
        <v>245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87</v>
      </c>
      <c r="BK144" s="193">
        <f>ROUND(I144*H144,0)</f>
        <v>0</v>
      </c>
      <c r="BL144" s="18" t="s">
        <v>355</v>
      </c>
      <c r="BM144" s="192" t="s">
        <v>468</v>
      </c>
    </row>
    <row r="145" s="2" customFormat="1" ht="24.15" customHeight="1">
      <c r="A145" s="37"/>
      <c r="B145" s="180"/>
      <c r="C145" s="181" t="s">
        <v>362</v>
      </c>
      <c r="D145" s="181" t="s">
        <v>248</v>
      </c>
      <c r="E145" s="182" t="s">
        <v>1736</v>
      </c>
      <c r="F145" s="183" t="s">
        <v>1737</v>
      </c>
      <c r="G145" s="184" t="s">
        <v>275</v>
      </c>
      <c r="H145" s="185">
        <v>15</v>
      </c>
      <c r="I145" s="186"/>
      <c r="J145" s="187">
        <f>ROUND(I145*H145,0)</f>
        <v>0</v>
      </c>
      <c r="K145" s="183" t="s">
        <v>252</v>
      </c>
      <c r="L145" s="38"/>
      <c r="M145" s="188" t="s">
        <v>1</v>
      </c>
      <c r="N145" s="189" t="s">
        <v>43</v>
      </c>
      <c r="O145" s="7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2" t="s">
        <v>355</v>
      </c>
      <c r="AT145" s="192" t="s">
        <v>248</v>
      </c>
      <c r="AU145" s="192" t="s">
        <v>87</v>
      </c>
      <c r="AY145" s="18" t="s">
        <v>245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87</v>
      </c>
      <c r="BK145" s="193">
        <f>ROUND(I145*H145,0)</f>
        <v>0</v>
      </c>
      <c r="BL145" s="18" t="s">
        <v>355</v>
      </c>
      <c r="BM145" s="192" t="s">
        <v>483</v>
      </c>
    </row>
    <row r="146" s="2" customFormat="1" ht="14.4" customHeight="1">
      <c r="A146" s="37"/>
      <c r="B146" s="180"/>
      <c r="C146" s="181" t="s">
        <v>367</v>
      </c>
      <c r="D146" s="181" t="s">
        <v>248</v>
      </c>
      <c r="E146" s="182" t="s">
        <v>1738</v>
      </c>
      <c r="F146" s="183" t="s">
        <v>1739</v>
      </c>
      <c r="G146" s="184" t="s">
        <v>515</v>
      </c>
      <c r="H146" s="185">
        <v>15</v>
      </c>
      <c r="I146" s="186"/>
      <c r="J146" s="187">
        <f>ROUND(I146*H146,0)</f>
        <v>0</v>
      </c>
      <c r="K146" s="183" t="s">
        <v>252</v>
      </c>
      <c r="L146" s="38"/>
      <c r="M146" s="188" t="s">
        <v>1</v>
      </c>
      <c r="N146" s="189" t="s">
        <v>43</v>
      </c>
      <c r="O146" s="7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2" t="s">
        <v>355</v>
      </c>
      <c r="AT146" s="192" t="s">
        <v>248</v>
      </c>
      <c r="AU146" s="192" t="s">
        <v>87</v>
      </c>
      <c r="AY146" s="18" t="s">
        <v>245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87</v>
      </c>
      <c r="BK146" s="193">
        <f>ROUND(I146*H146,0)</f>
        <v>0</v>
      </c>
      <c r="BL146" s="18" t="s">
        <v>355</v>
      </c>
      <c r="BM146" s="192" t="s">
        <v>507</v>
      </c>
    </row>
    <row r="147" s="2" customFormat="1" ht="49.05" customHeight="1">
      <c r="A147" s="37"/>
      <c r="B147" s="180"/>
      <c r="C147" s="181" t="s">
        <v>376</v>
      </c>
      <c r="D147" s="181" t="s">
        <v>248</v>
      </c>
      <c r="E147" s="182" t="s">
        <v>1740</v>
      </c>
      <c r="F147" s="183" t="s">
        <v>1741</v>
      </c>
      <c r="G147" s="184" t="s">
        <v>304</v>
      </c>
      <c r="H147" s="185">
        <v>0.501</v>
      </c>
      <c r="I147" s="186"/>
      <c r="J147" s="187">
        <f>ROUND(I147*H147,0)</f>
        <v>0</v>
      </c>
      <c r="K147" s="183" t="s">
        <v>252</v>
      </c>
      <c r="L147" s="38"/>
      <c r="M147" s="188" t="s">
        <v>1</v>
      </c>
      <c r="N147" s="189" t="s">
        <v>43</v>
      </c>
      <c r="O147" s="7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2" t="s">
        <v>355</v>
      </c>
      <c r="AT147" s="192" t="s">
        <v>248</v>
      </c>
      <c r="AU147" s="192" t="s">
        <v>87</v>
      </c>
      <c r="AY147" s="18" t="s">
        <v>245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87</v>
      </c>
      <c r="BK147" s="193">
        <f>ROUND(I147*H147,0)</f>
        <v>0</v>
      </c>
      <c r="BL147" s="18" t="s">
        <v>355</v>
      </c>
      <c r="BM147" s="192" t="s">
        <v>531</v>
      </c>
    </row>
    <row r="148" s="12" customFormat="1" ht="22.8" customHeight="1">
      <c r="A148" s="12"/>
      <c r="B148" s="167"/>
      <c r="C148" s="12"/>
      <c r="D148" s="168" t="s">
        <v>76</v>
      </c>
      <c r="E148" s="178" t="s">
        <v>1742</v>
      </c>
      <c r="F148" s="178" t="s">
        <v>1743</v>
      </c>
      <c r="G148" s="12"/>
      <c r="H148" s="12"/>
      <c r="I148" s="170"/>
      <c r="J148" s="179">
        <f>BK148</f>
        <v>0</v>
      </c>
      <c r="K148" s="12"/>
      <c r="L148" s="167"/>
      <c r="M148" s="172"/>
      <c r="N148" s="173"/>
      <c r="O148" s="173"/>
      <c r="P148" s="174">
        <f>SUM(P149:P168)</f>
        <v>0</v>
      </c>
      <c r="Q148" s="173"/>
      <c r="R148" s="174">
        <f>SUM(R149:R168)</f>
        <v>0.63838713200000008</v>
      </c>
      <c r="S148" s="173"/>
      <c r="T148" s="175">
        <f>SUM(T149:T168)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8" t="s">
        <v>87</v>
      </c>
      <c r="AT148" s="176" t="s">
        <v>76</v>
      </c>
      <c r="AU148" s="176" t="s">
        <v>8</v>
      </c>
      <c r="AY148" s="168" t="s">
        <v>245</v>
      </c>
      <c r="BK148" s="177">
        <f>SUM(BK149:BK168)</f>
        <v>0</v>
      </c>
    </row>
    <row r="149" s="2" customFormat="1" ht="37.8" customHeight="1">
      <c r="A149" s="37"/>
      <c r="B149" s="180"/>
      <c r="C149" s="181" t="s">
        <v>382</v>
      </c>
      <c r="D149" s="181" t="s">
        <v>248</v>
      </c>
      <c r="E149" s="182" t="s">
        <v>1744</v>
      </c>
      <c r="F149" s="183" t="s">
        <v>1745</v>
      </c>
      <c r="G149" s="184" t="s">
        <v>275</v>
      </c>
      <c r="H149" s="185">
        <v>20</v>
      </c>
      <c r="I149" s="186"/>
      <c r="J149" s="187">
        <f>ROUND(I149*H149,0)</f>
        <v>0</v>
      </c>
      <c r="K149" s="183" t="s">
        <v>252</v>
      </c>
      <c r="L149" s="38"/>
      <c r="M149" s="188" t="s">
        <v>1</v>
      </c>
      <c r="N149" s="189" t="s">
        <v>43</v>
      </c>
      <c r="O149" s="76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2" t="s">
        <v>355</v>
      </c>
      <c r="AT149" s="192" t="s">
        <v>248</v>
      </c>
      <c r="AU149" s="192" t="s">
        <v>87</v>
      </c>
      <c r="AY149" s="18" t="s">
        <v>245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87</v>
      </c>
      <c r="BK149" s="193">
        <f>ROUND(I149*H149,0)</f>
        <v>0</v>
      </c>
      <c r="BL149" s="18" t="s">
        <v>355</v>
      </c>
      <c r="BM149" s="192" t="s">
        <v>550</v>
      </c>
    </row>
    <row r="150" s="2" customFormat="1" ht="49.05" customHeight="1">
      <c r="A150" s="37"/>
      <c r="B150" s="180"/>
      <c r="C150" s="181" t="s">
        <v>7</v>
      </c>
      <c r="D150" s="181" t="s">
        <v>248</v>
      </c>
      <c r="E150" s="182" t="s">
        <v>1746</v>
      </c>
      <c r="F150" s="183" t="s">
        <v>1747</v>
      </c>
      <c r="G150" s="184" t="s">
        <v>275</v>
      </c>
      <c r="H150" s="185">
        <v>40</v>
      </c>
      <c r="I150" s="186"/>
      <c r="J150" s="187">
        <f>ROUND(I150*H150,0)</f>
        <v>0</v>
      </c>
      <c r="K150" s="183" t="s">
        <v>252</v>
      </c>
      <c r="L150" s="38"/>
      <c r="M150" s="188" t="s">
        <v>1</v>
      </c>
      <c r="N150" s="189" t="s">
        <v>43</v>
      </c>
      <c r="O150" s="76"/>
      <c r="P150" s="190">
        <f>O150*H150</f>
        <v>0</v>
      </c>
      <c r="Q150" s="190">
        <v>0.001843803</v>
      </c>
      <c r="R150" s="190">
        <f>Q150*H150</f>
        <v>0.073752120000000004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355</v>
      </c>
      <c r="AT150" s="192" t="s">
        <v>248</v>
      </c>
      <c r="AU150" s="192" t="s">
        <v>87</v>
      </c>
      <c r="AY150" s="18" t="s">
        <v>245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87</v>
      </c>
      <c r="BK150" s="193">
        <f>ROUND(I150*H150,0)</f>
        <v>0</v>
      </c>
      <c r="BL150" s="18" t="s">
        <v>355</v>
      </c>
      <c r="BM150" s="192" t="s">
        <v>561</v>
      </c>
    </row>
    <row r="151" s="2" customFormat="1" ht="37.8" customHeight="1">
      <c r="A151" s="37"/>
      <c r="B151" s="180"/>
      <c r="C151" s="181" t="s">
        <v>391</v>
      </c>
      <c r="D151" s="181" t="s">
        <v>248</v>
      </c>
      <c r="E151" s="182" t="s">
        <v>1748</v>
      </c>
      <c r="F151" s="183" t="s">
        <v>1749</v>
      </c>
      <c r="G151" s="184" t="s">
        <v>275</v>
      </c>
      <c r="H151" s="185">
        <v>40</v>
      </c>
      <c r="I151" s="186"/>
      <c r="J151" s="187">
        <f>ROUND(I151*H151,0)</f>
        <v>0</v>
      </c>
      <c r="K151" s="183" t="s">
        <v>252</v>
      </c>
      <c r="L151" s="38"/>
      <c r="M151" s="188" t="s">
        <v>1</v>
      </c>
      <c r="N151" s="189" t="s">
        <v>43</v>
      </c>
      <c r="O151" s="76"/>
      <c r="P151" s="190">
        <f>O151*H151</f>
        <v>0</v>
      </c>
      <c r="Q151" s="190">
        <v>0.001204103</v>
      </c>
      <c r="R151" s="190">
        <f>Q151*H151</f>
        <v>0.048164119999999998</v>
      </c>
      <c r="S151" s="190">
        <v>0</v>
      </c>
      <c r="T151" s="19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2" t="s">
        <v>355</v>
      </c>
      <c r="AT151" s="192" t="s">
        <v>248</v>
      </c>
      <c r="AU151" s="192" t="s">
        <v>87</v>
      </c>
      <c r="AY151" s="18" t="s">
        <v>245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8" t="s">
        <v>87</v>
      </c>
      <c r="BK151" s="193">
        <f>ROUND(I151*H151,0)</f>
        <v>0</v>
      </c>
      <c r="BL151" s="18" t="s">
        <v>355</v>
      </c>
      <c r="BM151" s="192" t="s">
        <v>574</v>
      </c>
    </row>
    <row r="152" s="2" customFormat="1" ht="24.15" customHeight="1">
      <c r="A152" s="37"/>
      <c r="B152" s="180"/>
      <c r="C152" s="181" t="s">
        <v>396</v>
      </c>
      <c r="D152" s="181" t="s">
        <v>248</v>
      </c>
      <c r="E152" s="182" t="s">
        <v>1750</v>
      </c>
      <c r="F152" s="183" t="s">
        <v>1751</v>
      </c>
      <c r="G152" s="184" t="s">
        <v>515</v>
      </c>
      <c r="H152" s="185">
        <v>180</v>
      </c>
      <c r="I152" s="186"/>
      <c r="J152" s="187">
        <f>ROUND(I152*H152,0)</f>
        <v>0</v>
      </c>
      <c r="K152" s="183" t="s">
        <v>252</v>
      </c>
      <c r="L152" s="38"/>
      <c r="M152" s="188" t="s">
        <v>1</v>
      </c>
      <c r="N152" s="189" t="s">
        <v>43</v>
      </c>
      <c r="O152" s="76"/>
      <c r="P152" s="190">
        <f>O152*H152</f>
        <v>0</v>
      </c>
      <c r="Q152" s="190">
        <v>0.000976972</v>
      </c>
      <c r="R152" s="190">
        <f>Q152*H152</f>
        <v>0.17585496000000001</v>
      </c>
      <c r="S152" s="190">
        <v>0</v>
      </c>
      <c r="T152" s="19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2" t="s">
        <v>355</v>
      </c>
      <c r="AT152" s="192" t="s">
        <v>248</v>
      </c>
      <c r="AU152" s="192" t="s">
        <v>87</v>
      </c>
      <c r="AY152" s="18" t="s">
        <v>245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87</v>
      </c>
      <c r="BK152" s="193">
        <f>ROUND(I152*H152,0)</f>
        <v>0</v>
      </c>
      <c r="BL152" s="18" t="s">
        <v>355</v>
      </c>
      <c r="BM152" s="192" t="s">
        <v>614</v>
      </c>
    </row>
    <row r="153" s="2" customFormat="1" ht="24.15" customHeight="1">
      <c r="A153" s="37"/>
      <c r="B153" s="180"/>
      <c r="C153" s="181" t="s">
        <v>402</v>
      </c>
      <c r="D153" s="181" t="s">
        <v>248</v>
      </c>
      <c r="E153" s="182" t="s">
        <v>1752</v>
      </c>
      <c r="F153" s="183" t="s">
        <v>1753</v>
      </c>
      <c r="G153" s="184" t="s">
        <v>515</v>
      </c>
      <c r="H153" s="185">
        <v>150</v>
      </c>
      <c r="I153" s="186"/>
      <c r="J153" s="187">
        <f>ROUND(I153*H153,0)</f>
        <v>0</v>
      </c>
      <c r="K153" s="183" t="s">
        <v>252</v>
      </c>
      <c r="L153" s="38"/>
      <c r="M153" s="188" t="s">
        <v>1</v>
      </c>
      <c r="N153" s="189" t="s">
        <v>43</v>
      </c>
      <c r="O153" s="76"/>
      <c r="P153" s="190">
        <f>O153*H153</f>
        <v>0</v>
      </c>
      <c r="Q153" s="190">
        <v>0.0012616000000000001</v>
      </c>
      <c r="R153" s="190">
        <f>Q153*H153</f>
        <v>0.18924000000000002</v>
      </c>
      <c r="S153" s="190">
        <v>0</v>
      </c>
      <c r="T153" s="19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2" t="s">
        <v>355</v>
      </c>
      <c r="AT153" s="192" t="s">
        <v>248</v>
      </c>
      <c r="AU153" s="192" t="s">
        <v>87</v>
      </c>
      <c r="AY153" s="18" t="s">
        <v>245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87</v>
      </c>
      <c r="BK153" s="193">
        <f>ROUND(I153*H153,0)</f>
        <v>0</v>
      </c>
      <c r="BL153" s="18" t="s">
        <v>355</v>
      </c>
      <c r="BM153" s="192" t="s">
        <v>624</v>
      </c>
    </row>
    <row r="154" s="2" customFormat="1" ht="49.05" customHeight="1">
      <c r="A154" s="37"/>
      <c r="B154" s="180"/>
      <c r="C154" s="181" t="s">
        <v>408</v>
      </c>
      <c r="D154" s="181" t="s">
        <v>248</v>
      </c>
      <c r="E154" s="182" t="s">
        <v>1754</v>
      </c>
      <c r="F154" s="183" t="s">
        <v>1755</v>
      </c>
      <c r="G154" s="184" t="s">
        <v>515</v>
      </c>
      <c r="H154" s="185">
        <v>90</v>
      </c>
      <c r="I154" s="186"/>
      <c r="J154" s="187">
        <f>ROUND(I154*H154,0)</f>
        <v>0</v>
      </c>
      <c r="K154" s="183" t="s">
        <v>252</v>
      </c>
      <c r="L154" s="38"/>
      <c r="M154" s="188" t="s">
        <v>1</v>
      </c>
      <c r="N154" s="189" t="s">
        <v>43</v>
      </c>
      <c r="O154" s="76"/>
      <c r="P154" s="190">
        <f>O154*H154</f>
        <v>0</v>
      </c>
      <c r="Q154" s="190">
        <v>4.6619999999999997E-05</v>
      </c>
      <c r="R154" s="190">
        <f>Q154*H154</f>
        <v>0.0041957999999999995</v>
      </c>
      <c r="S154" s="190">
        <v>0</v>
      </c>
      <c r="T154" s="19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2" t="s">
        <v>355</v>
      </c>
      <c r="AT154" s="192" t="s">
        <v>248</v>
      </c>
      <c r="AU154" s="192" t="s">
        <v>87</v>
      </c>
      <c r="AY154" s="18" t="s">
        <v>245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87</v>
      </c>
      <c r="BK154" s="193">
        <f>ROUND(I154*H154,0)</f>
        <v>0</v>
      </c>
      <c r="BL154" s="18" t="s">
        <v>355</v>
      </c>
      <c r="BM154" s="192" t="s">
        <v>633</v>
      </c>
    </row>
    <row r="155" s="2" customFormat="1" ht="49.05" customHeight="1">
      <c r="A155" s="37"/>
      <c r="B155" s="180"/>
      <c r="C155" s="181" t="s">
        <v>412</v>
      </c>
      <c r="D155" s="181" t="s">
        <v>248</v>
      </c>
      <c r="E155" s="182" t="s">
        <v>1756</v>
      </c>
      <c r="F155" s="183" t="s">
        <v>1757</v>
      </c>
      <c r="G155" s="184" t="s">
        <v>515</v>
      </c>
      <c r="H155" s="185">
        <v>90</v>
      </c>
      <c r="I155" s="186"/>
      <c r="J155" s="187">
        <f>ROUND(I155*H155,0)</f>
        <v>0</v>
      </c>
      <c r="K155" s="183" t="s">
        <v>252</v>
      </c>
      <c r="L155" s="38"/>
      <c r="M155" s="188" t="s">
        <v>1</v>
      </c>
      <c r="N155" s="189" t="s">
        <v>43</v>
      </c>
      <c r="O155" s="76"/>
      <c r="P155" s="190">
        <f>O155*H155</f>
        <v>0</v>
      </c>
      <c r="Q155" s="190">
        <v>6.7399999999999998E-05</v>
      </c>
      <c r="R155" s="190">
        <f>Q155*H155</f>
        <v>0.0060660000000000002</v>
      </c>
      <c r="S155" s="190">
        <v>0</v>
      </c>
      <c r="T155" s="19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2" t="s">
        <v>355</v>
      </c>
      <c r="AT155" s="192" t="s">
        <v>248</v>
      </c>
      <c r="AU155" s="192" t="s">
        <v>87</v>
      </c>
      <c r="AY155" s="18" t="s">
        <v>245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87</v>
      </c>
      <c r="BK155" s="193">
        <f>ROUND(I155*H155,0)</f>
        <v>0</v>
      </c>
      <c r="BL155" s="18" t="s">
        <v>355</v>
      </c>
      <c r="BM155" s="192" t="s">
        <v>658</v>
      </c>
    </row>
    <row r="156" s="2" customFormat="1" ht="49.05" customHeight="1">
      <c r="A156" s="37"/>
      <c r="B156" s="180"/>
      <c r="C156" s="181" t="s">
        <v>421</v>
      </c>
      <c r="D156" s="181" t="s">
        <v>248</v>
      </c>
      <c r="E156" s="182" t="s">
        <v>1758</v>
      </c>
      <c r="F156" s="183" t="s">
        <v>1759</v>
      </c>
      <c r="G156" s="184" t="s">
        <v>515</v>
      </c>
      <c r="H156" s="185">
        <v>75</v>
      </c>
      <c r="I156" s="186"/>
      <c r="J156" s="187">
        <f>ROUND(I156*H156,0)</f>
        <v>0</v>
      </c>
      <c r="K156" s="183" t="s">
        <v>252</v>
      </c>
      <c r="L156" s="38"/>
      <c r="M156" s="188" t="s">
        <v>1</v>
      </c>
      <c r="N156" s="189" t="s">
        <v>43</v>
      </c>
      <c r="O156" s="76"/>
      <c r="P156" s="190">
        <f>O156*H156</f>
        <v>0</v>
      </c>
      <c r="Q156" s="190">
        <v>0.00012156</v>
      </c>
      <c r="R156" s="190">
        <f>Q156*H156</f>
        <v>0.0091170000000000001</v>
      </c>
      <c r="S156" s="190">
        <v>0</v>
      </c>
      <c r="T156" s="19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2" t="s">
        <v>355</v>
      </c>
      <c r="AT156" s="192" t="s">
        <v>248</v>
      </c>
      <c r="AU156" s="192" t="s">
        <v>87</v>
      </c>
      <c r="AY156" s="18" t="s">
        <v>245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87</v>
      </c>
      <c r="BK156" s="193">
        <f>ROUND(I156*H156,0)</f>
        <v>0</v>
      </c>
      <c r="BL156" s="18" t="s">
        <v>355</v>
      </c>
      <c r="BM156" s="192" t="s">
        <v>677</v>
      </c>
    </row>
    <row r="157" s="2" customFormat="1" ht="49.05" customHeight="1">
      <c r="A157" s="37"/>
      <c r="B157" s="180"/>
      <c r="C157" s="181" t="s">
        <v>426</v>
      </c>
      <c r="D157" s="181" t="s">
        <v>248</v>
      </c>
      <c r="E157" s="182" t="s">
        <v>1760</v>
      </c>
      <c r="F157" s="183" t="s">
        <v>1761</v>
      </c>
      <c r="G157" s="184" t="s">
        <v>515</v>
      </c>
      <c r="H157" s="185">
        <v>75</v>
      </c>
      <c r="I157" s="186"/>
      <c r="J157" s="187">
        <f>ROUND(I157*H157,0)</f>
        <v>0</v>
      </c>
      <c r="K157" s="183" t="s">
        <v>252</v>
      </c>
      <c r="L157" s="38"/>
      <c r="M157" s="188" t="s">
        <v>1</v>
      </c>
      <c r="N157" s="189" t="s">
        <v>43</v>
      </c>
      <c r="O157" s="76"/>
      <c r="P157" s="190">
        <f>O157*H157</f>
        <v>0</v>
      </c>
      <c r="Q157" s="190">
        <v>0.00016312</v>
      </c>
      <c r="R157" s="190">
        <f>Q157*H157</f>
        <v>0.012234</v>
      </c>
      <c r="S157" s="190">
        <v>0</v>
      </c>
      <c r="T157" s="19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2" t="s">
        <v>355</v>
      </c>
      <c r="AT157" s="192" t="s">
        <v>248</v>
      </c>
      <c r="AU157" s="192" t="s">
        <v>87</v>
      </c>
      <c r="AY157" s="18" t="s">
        <v>245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8" t="s">
        <v>87</v>
      </c>
      <c r="BK157" s="193">
        <f>ROUND(I157*H157,0)</f>
        <v>0</v>
      </c>
      <c r="BL157" s="18" t="s">
        <v>355</v>
      </c>
      <c r="BM157" s="192" t="s">
        <v>699</v>
      </c>
    </row>
    <row r="158" s="2" customFormat="1" ht="24.15" customHeight="1">
      <c r="A158" s="37"/>
      <c r="B158" s="180"/>
      <c r="C158" s="181" t="s">
        <v>432</v>
      </c>
      <c r="D158" s="181" t="s">
        <v>248</v>
      </c>
      <c r="E158" s="182" t="s">
        <v>1762</v>
      </c>
      <c r="F158" s="183" t="s">
        <v>1763</v>
      </c>
      <c r="G158" s="184" t="s">
        <v>275</v>
      </c>
      <c r="H158" s="185">
        <v>60</v>
      </c>
      <c r="I158" s="186"/>
      <c r="J158" s="187">
        <f>ROUND(I158*H158,0)</f>
        <v>0</v>
      </c>
      <c r="K158" s="183" t="s">
        <v>252</v>
      </c>
      <c r="L158" s="38"/>
      <c r="M158" s="188" t="s">
        <v>1</v>
      </c>
      <c r="N158" s="189" t="s">
        <v>43</v>
      </c>
      <c r="O158" s="76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2" t="s">
        <v>355</v>
      </c>
      <c r="AT158" s="192" t="s">
        <v>248</v>
      </c>
      <c r="AU158" s="192" t="s">
        <v>87</v>
      </c>
      <c r="AY158" s="18" t="s">
        <v>245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87</v>
      </c>
      <c r="BK158" s="193">
        <f>ROUND(I158*H158,0)</f>
        <v>0</v>
      </c>
      <c r="BL158" s="18" t="s">
        <v>355</v>
      </c>
      <c r="BM158" s="192" t="s">
        <v>708</v>
      </c>
    </row>
    <row r="159" s="2" customFormat="1" ht="24.15" customHeight="1">
      <c r="A159" s="37"/>
      <c r="B159" s="180"/>
      <c r="C159" s="181" t="s">
        <v>436</v>
      </c>
      <c r="D159" s="181" t="s">
        <v>248</v>
      </c>
      <c r="E159" s="182" t="s">
        <v>1764</v>
      </c>
      <c r="F159" s="183" t="s">
        <v>1765</v>
      </c>
      <c r="G159" s="184" t="s">
        <v>275</v>
      </c>
      <c r="H159" s="185">
        <v>40</v>
      </c>
      <c r="I159" s="186"/>
      <c r="J159" s="187">
        <f>ROUND(I159*H159,0)</f>
        <v>0</v>
      </c>
      <c r="K159" s="183" t="s">
        <v>252</v>
      </c>
      <c r="L159" s="38"/>
      <c r="M159" s="188" t="s">
        <v>1</v>
      </c>
      <c r="N159" s="189" t="s">
        <v>43</v>
      </c>
      <c r="O159" s="76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2" t="s">
        <v>355</v>
      </c>
      <c r="AT159" s="192" t="s">
        <v>248</v>
      </c>
      <c r="AU159" s="192" t="s">
        <v>87</v>
      </c>
      <c r="AY159" s="18" t="s">
        <v>245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8" t="s">
        <v>87</v>
      </c>
      <c r="BK159" s="193">
        <f>ROUND(I159*H159,0)</f>
        <v>0</v>
      </c>
      <c r="BL159" s="18" t="s">
        <v>355</v>
      </c>
      <c r="BM159" s="192" t="s">
        <v>718</v>
      </c>
    </row>
    <row r="160" s="2" customFormat="1" ht="24.15" customHeight="1">
      <c r="A160" s="37"/>
      <c r="B160" s="180"/>
      <c r="C160" s="181" t="s">
        <v>440</v>
      </c>
      <c r="D160" s="181" t="s">
        <v>248</v>
      </c>
      <c r="E160" s="182" t="s">
        <v>1766</v>
      </c>
      <c r="F160" s="183" t="s">
        <v>1767</v>
      </c>
      <c r="G160" s="184" t="s">
        <v>275</v>
      </c>
      <c r="H160" s="185">
        <v>20</v>
      </c>
      <c r="I160" s="186"/>
      <c r="J160" s="187">
        <f>ROUND(I160*H160,0)</f>
        <v>0</v>
      </c>
      <c r="K160" s="183" t="s">
        <v>252</v>
      </c>
      <c r="L160" s="38"/>
      <c r="M160" s="188" t="s">
        <v>1</v>
      </c>
      <c r="N160" s="189" t="s">
        <v>43</v>
      </c>
      <c r="O160" s="76"/>
      <c r="P160" s="190">
        <f>O160*H160</f>
        <v>0</v>
      </c>
      <c r="Q160" s="190">
        <v>0.00012604850000000001</v>
      </c>
      <c r="R160" s="190">
        <f>Q160*H160</f>
        <v>0.00252097</v>
      </c>
      <c r="S160" s="190">
        <v>0</v>
      </c>
      <c r="T160" s="19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2" t="s">
        <v>355</v>
      </c>
      <c r="AT160" s="192" t="s">
        <v>248</v>
      </c>
      <c r="AU160" s="192" t="s">
        <v>87</v>
      </c>
      <c r="AY160" s="18" t="s">
        <v>245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87</v>
      </c>
      <c r="BK160" s="193">
        <f>ROUND(I160*H160,0)</f>
        <v>0</v>
      </c>
      <c r="BL160" s="18" t="s">
        <v>355</v>
      </c>
      <c r="BM160" s="192" t="s">
        <v>727</v>
      </c>
    </row>
    <row r="161" s="2" customFormat="1" ht="14.4" customHeight="1">
      <c r="A161" s="37"/>
      <c r="B161" s="180"/>
      <c r="C161" s="181" t="s">
        <v>468</v>
      </c>
      <c r="D161" s="181" t="s">
        <v>248</v>
      </c>
      <c r="E161" s="182" t="s">
        <v>1768</v>
      </c>
      <c r="F161" s="183" t="s">
        <v>1769</v>
      </c>
      <c r="G161" s="184" t="s">
        <v>1770</v>
      </c>
      <c r="H161" s="185">
        <v>20</v>
      </c>
      <c r="I161" s="186"/>
      <c r="J161" s="187">
        <f>ROUND(I161*H161,0)</f>
        <v>0</v>
      </c>
      <c r="K161" s="183" t="s">
        <v>252</v>
      </c>
      <c r="L161" s="38"/>
      <c r="M161" s="188" t="s">
        <v>1</v>
      </c>
      <c r="N161" s="189" t="s">
        <v>43</v>
      </c>
      <c r="O161" s="76"/>
      <c r="P161" s="190">
        <f>O161*H161</f>
        <v>0</v>
      </c>
      <c r="Q161" s="190">
        <v>0.00025209700000000001</v>
      </c>
      <c r="R161" s="190">
        <f>Q161*H161</f>
        <v>0.00504194</v>
      </c>
      <c r="S161" s="190">
        <v>0</v>
      </c>
      <c r="T161" s="19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2" t="s">
        <v>355</v>
      </c>
      <c r="AT161" s="192" t="s">
        <v>248</v>
      </c>
      <c r="AU161" s="192" t="s">
        <v>87</v>
      </c>
      <c r="AY161" s="18" t="s">
        <v>245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8" t="s">
        <v>87</v>
      </c>
      <c r="BK161" s="193">
        <f>ROUND(I161*H161,0)</f>
        <v>0</v>
      </c>
      <c r="BL161" s="18" t="s">
        <v>355</v>
      </c>
      <c r="BM161" s="192" t="s">
        <v>738</v>
      </c>
    </row>
    <row r="162" s="2" customFormat="1" ht="14.4" customHeight="1">
      <c r="A162" s="37"/>
      <c r="B162" s="180"/>
      <c r="C162" s="181" t="s">
        <v>478</v>
      </c>
      <c r="D162" s="181" t="s">
        <v>248</v>
      </c>
      <c r="E162" s="182" t="s">
        <v>1771</v>
      </c>
      <c r="F162" s="183" t="s">
        <v>1772</v>
      </c>
      <c r="G162" s="184" t="s">
        <v>1023</v>
      </c>
      <c r="H162" s="185">
        <v>8</v>
      </c>
      <c r="I162" s="186"/>
      <c r="J162" s="187">
        <f>ROUND(I162*H162,0)</f>
        <v>0</v>
      </c>
      <c r="K162" s="183" t="s">
        <v>252</v>
      </c>
      <c r="L162" s="38"/>
      <c r="M162" s="188" t="s">
        <v>1</v>
      </c>
      <c r="N162" s="189" t="s">
        <v>43</v>
      </c>
      <c r="O162" s="76"/>
      <c r="P162" s="190">
        <f>O162*H162</f>
        <v>0</v>
      </c>
      <c r="Q162" s="190">
        <v>0.00057004850000000004</v>
      </c>
      <c r="R162" s="190">
        <f>Q162*H162</f>
        <v>0.0045603880000000003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355</v>
      </c>
      <c r="AT162" s="192" t="s">
        <v>248</v>
      </c>
      <c r="AU162" s="192" t="s">
        <v>87</v>
      </c>
      <c r="AY162" s="18" t="s">
        <v>245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87</v>
      </c>
      <c r="BK162" s="193">
        <f>ROUND(I162*H162,0)</f>
        <v>0</v>
      </c>
      <c r="BL162" s="18" t="s">
        <v>355</v>
      </c>
      <c r="BM162" s="192" t="s">
        <v>748</v>
      </c>
    </row>
    <row r="163" s="2" customFormat="1" ht="24.15" customHeight="1">
      <c r="A163" s="37"/>
      <c r="B163" s="180"/>
      <c r="C163" s="181" t="s">
        <v>483</v>
      </c>
      <c r="D163" s="181" t="s">
        <v>248</v>
      </c>
      <c r="E163" s="182" t="s">
        <v>1773</v>
      </c>
      <c r="F163" s="183" t="s">
        <v>1774</v>
      </c>
      <c r="G163" s="184" t="s">
        <v>275</v>
      </c>
      <c r="H163" s="185">
        <v>28</v>
      </c>
      <c r="I163" s="186"/>
      <c r="J163" s="187">
        <f>ROUND(I163*H163,0)</f>
        <v>0</v>
      </c>
      <c r="K163" s="183" t="s">
        <v>252</v>
      </c>
      <c r="L163" s="38"/>
      <c r="M163" s="188" t="s">
        <v>1</v>
      </c>
      <c r="N163" s="189" t="s">
        <v>43</v>
      </c>
      <c r="O163" s="76"/>
      <c r="P163" s="190">
        <f>O163*H163</f>
        <v>0</v>
      </c>
      <c r="Q163" s="190">
        <v>0.00027004850000000001</v>
      </c>
      <c r="R163" s="190">
        <f>Q163*H163</f>
        <v>0.0075613580000000007</v>
      </c>
      <c r="S163" s="190">
        <v>0</v>
      </c>
      <c r="T163" s="19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2" t="s">
        <v>355</v>
      </c>
      <c r="AT163" s="192" t="s">
        <v>248</v>
      </c>
      <c r="AU163" s="192" t="s">
        <v>87</v>
      </c>
      <c r="AY163" s="18" t="s">
        <v>245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87</v>
      </c>
      <c r="BK163" s="193">
        <f>ROUND(I163*H163,0)</f>
        <v>0</v>
      </c>
      <c r="BL163" s="18" t="s">
        <v>355</v>
      </c>
      <c r="BM163" s="192" t="s">
        <v>758</v>
      </c>
    </row>
    <row r="164" s="2" customFormat="1" ht="24.15" customHeight="1">
      <c r="A164" s="37"/>
      <c r="B164" s="180"/>
      <c r="C164" s="181" t="s">
        <v>487</v>
      </c>
      <c r="D164" s="181" t="s">
        <v>248</v>
      </c>
      <c r="E164" s="182" t="s">
        <v>1775</v>
      </c>
      <c r="F164" s="183" t="s">
        <v>1776</v>
      </c>
      <c r="G164" s="184" t="s">
        <v>275</v>
      </c>
      <c r="H164" s="185">
        <v>14</v>
      </c>
      <c r="I164" s="186"/>
      <c r="J164" s="187">
        <f>ROUND(I164*H164,0)</f>
        <v>0</v>
      </c>
      <c r="K164" s="183" t="s">
        <v>252</v>
      </c>
      <c r="L164" s="38"/>
      <c r="M164" s="188" t="s">
        <v>1</v>
      </c>
      <c r="N164" s="189" t="s">
        <v>43</v>
      </c>
      <c r="O164" s="76"/>
      <c r="P164" s="190">
        <f>O164*H164</f>
        <v>0</v>
      </c>
      <c r="Q164" s="190">
        <v>0.0012745045</v>
      </c>
      <c r="R164" s="190">
        <f>Q164*H164</f>
        <v>0.017843062999999999</v>
      </c>
      <c r="S164" s="190">
        <v>0</v>
      </c>
      <c r="T164" s="19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2" t="s">
        <v>355</v>
      </c>
      <c r="AT164" s="192" t="s">
        <v>248</v>
      </c>
      <c r="AU164" s="192" t="s">
        <v>87</v>
      </c>
      <c r="AY164" s="18" t="s">
        <v>245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8" t="s">
        <v>87</v>
      </c>
      <c r="BK164" s="193">
        <f>ROUND(I164*H164,0)</f>
        <v>0</v>
      </c>
      <c r="BL164" s="18" t="s">
        <v>355</v>
      </c>
      <c r="BM164" s="192" t="s">
        <v>768</v>
      </c>
    </row>
    <row r="165" s="2" customFormat="1" ht="24.15" customHeight="1">
      <c r="A165" s="37"/>
      <c r="B165" s="180"/>
      <c r="C165" s="181" t="s">
        <v>507</v>
      </c>
      <c r="D165" s="181" t="s">
        <v>248</v>
      </c>
      <c r="E165" s="182" t="s">
        <v>1777</v>
      </c>
      <c r="F165" s="183" t="s">
        <v>1778</v>
      </c>
      <c r="G165" s="184" t="s">
        <v>275</v>
      </c>
      <c r="H165" s="185">
        <v>14</v>
      </c>
      <c r="I165" s="186"/>
      <c r="J165" s="187">
        <f>ROUND(I165*H165,0)</f>
        <v>0</v>
      </c>
      <c r="K165" s="183" t="s">
        <v>252</v>
      </c>
      <c r="L165" s="38"/>
      <c r="M165" s="188" t="s">
        <v>1</v>
      </c>
      <c r="N165" s="189" t="s">
        <v>43</v>
      </c>
      <c r="O165" s="76"/>
      <c r="P165" s="190">
        <f>O165*H165</f>
        <v>0</v>
      </c>
      <c r="Q165" s="190">
        <v>0.0011645045</v>
      </c>
      <c r="R165" s="190">
        <f>Q165*H165</f>
        <v>0.016303063</v>
      </c>
      <c r="S165" s="190">
        <v>0</v>
      </c>
      <c r="T165" s="19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2" t="s">
        <v>355</v>
      </c>
      <c r="AT165" s="192" t="s">
        <v>248</v>
      </c>
      <c r="AU165" s="192" t="s">
        <v>87</v>
      </c>
      <c r="AY165" s="18" t="s">
        <v>245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8" t="s">
        <v>87</v>
      </c>
      <c r="BK165" s="193">
        <f>ROUND(I165*H165,0)</f>
        <v>0</v>
      </c>
      <c r="BL165" s="18" t="s">
        <v>355</v>
      </c>
      <c r="BM165" s="192" t="s">
        <v>778</v>
      </c>
    </row>
    <row r="166" s="2" customFormat="1" ht="37.8" customHeight="1">
      <c r="A166" s="37"/>
      <c r="B166" s="180"/>
      <c r="C166" s="181" t="s">
        <v>512</v>
      </c>
      <c r="D166" s="181" t="s">
        <v>248</v>
      </c>
      <c r="E166" s="182" t="s">
        <v>1779</v>
      </c>
      <c r="F166" s="183" t="s">
        <v>1780</v>
      </c>
      <c r="G166" s="184" t="s">
        <v>515</v>
      </c>
      <c r="H166" s="185">
        <v>330</v>
      </c>
      <c r="I166" s="186"/>
      <c r="J166" s="187">
        <f>ROUND(I166*H166,0)</f>
        <v>0</v>
      </c>
      <c r="K166" s="183" t="s">
        <v>252</v>
      </c>
      <c r="L166" s="38"/>
      <c r="M166" s="188" t="s">
        <v>1</v>
      </c>
      <c r="N166" s="189" t="s">
        <v>43</v>
      </c>
      <c r="O166" s="76"/>
      <c r="P166" s="190">
        <f>O166*H166</f>
        <v>0</v>
      </c>
      <c r="Q166" s="190">
        <v>0.00018979500000000001</v>
      </c>
      <c r="R166" s="190">
        <f>Q166*H166</f>
        <v>0.062632350000000003</v>
      </c>
      <c r="S166" s="190">
        <v>0</v>
      </c>
      <c r="T166" s="19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2" t="s">
        <v>355</v>
      </c>
      <c r="AT166" s="192" t="s">
        <v>248</v>
      </c>
      <c r="AU166" s="192" t="s">
        <v>87</v>
      </c>
      <c r="AY166" s="18" t="s">
        <v>245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87</v>
      </c>
      <c r="BK166" s="193">
        <f>ROUND(I166*H166,0)</f>
        <v>0</v>
      </c>
      <c r="BL166" s="18" t="s">
        <v>355</v>
      </c>
      <c r="BM166" s="192" t="s">
        <v>791</v>
      </c>
    </row>
    <row r="167" s="2" customFormat="1" ht="24.15" customHeight="1">
      <c r="A167" s="37"/>
      <c r="B167" s="180"/>
      <c r="C167" s="181" t="s">
        <v>531</v>
      </c>
      <c r="D167" s="181" t="s">
        <v>248</v>
      </c>
      <c r="E167" s="182" t="s">
        <v>1781</v>
      </c>
      <c r="F167" s="183" t="s">
        <v>1782</v>
      </c>
      <c r="G167" s="184" t="s">
        <v>515</v>
      </c>
      <c r="H167" s="185">
        <v>330</v>
      </c>
      <c r="I167" s="186"/>
      <c r="J167" s="187">
        <f>ROUND(I167*H167,0)</f>
        <v>0</v>
      </c>
      <c r="K167" s="183" t="s">
        <v>252</v>
      </c>
      <c r="L167" s="38"/>
      <c r="M167" s="188" t="s">
        <v>1</v>
      </c>
      <c r="N167" s="189" t="s">
        <v>43</v>
      </c>
      <c r="O167" s="76"/>
      <c r="P167" s="190">
        <f>O167*H167</f>
        <v>0</v>
      </c>
      <c r="Q167" s="190">
        <v>1.0000000000000001E-05</v>
      </c>
      <c r="R167" s="190">
        <f>Q167*H167</f>
        <v>0.0033000000000000004</v>
      </c>
      <c r="S167" s="190">
        <v>0</v>
      </c>
      <c r="T167" s="19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2" t="s">
        <v>355</v>
      </c>
      <c r="AT167" s="192" t="s">
        <v>248</v>
      </c>
      <c r="AU167" s="192" t="s">
        <v>87</v>
      </c>
      <c r="AY167" s="18" t="s">
        <v>245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87</v>
      </c>
      <c r="BK167" s="193">
        <f>ROUND(I167*H167,0)</f>
        <v>0</v>
      </c>
      <c r="BL167" s="18" t="s">
        <v>355</v>
      </c>
      <c r="BM167" s="192" t="s">
        <v>808</v>
      </c>
    </row>
    <row r="168" s="2" customFormat="1" ht="37.8" customHeight="1">
      <c r="A168" s="37"/>
      <c r="B168" s="180"/>
      <c r="C168" s="181" t="s">
        <v>536</v>
      </c>
      <c r="D168" s="181" t="s">
        <v>248</v>
      </c>
      <c r="E168" s="182" t="s">
        <v>1783</v>
      </c>
      <c r="F168" s="183" t="s">
        <v>1784</v>
      </c>
      <c r="G168" s="184" t="s">
        <v>304</v>
      </c>
      <c r="H168" s="185">
        <v>0.55800000000000005</v>
      </c>
      <c r="I168" s="186"/>
      <c r="J168" s="187">
        <f>ROUND(I168*H168,0)</f>
        <v>0</v>
      </c>
      <c r="K168" s="183" t="s">
        <v>252</v>
      </c>
      <c r="L168" s="38"/>
      <c r="M168" s="188" t="s">
        <v>1</v>
      </c>
      <c r="N168" s="189" t="s">
        <v>43</v>
      </c>
      <c r="O168" s="76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2" t="s">
        <v>355</v>
      </c>
      <c r="AT168" s="192" t="s">
        <v>248</v>
      </c>
      <c r="AU168" s="192" t="s">
        <v>87</v>
      </c>
      <c r="AY168" s="18" t="s">
        <v>245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87</v>
      </c>
      <c r="BK168" s="193">
        <f>ROUND(I168*H168,0)</f>
        <v>0</v>
      </c>
      <c r="BL168" s="18" t="s">
        <v>355</v>
      </c>
      <c r="BM168" s="192" t="s">
        <v>821</v>
      </c>
    </row>
    <row r="169" s="12" customFormat="1" ht="22.8" customHeight="1">
      <c r="A169" s="12"/>
      <c r="B169" s="167"/>
      <c r="C169" s="12"/>
      <c r="D169" s="168" t="s">
        <v>76</v>
      </c>
      <c r="E169" s="178" t="s">
        <v>1018</v>
      </c>
      <c r="F169" s="178" t="s">
        <v>1019</v>
      </c>
      <c r="G169" s="12"/>
      <c r="H169" s="12"/>
      <c r="I169" s="170"/>
      <c r="J169" s="179">
        <f>BK169</f>
        <v>0</v>
      </c>
      <c r="K169" s="12"/>
      <c r="L169" s="167"/>
      <c r="M169" s="172"/>
      <c r="N169" s="173"/>
      <c r="O169" s="173"/>
      <c r="P169" s="174">
        <f>SUM(P170:P189)</f>
        <v>0</v>
      </c>
      <c r="Q169" s="173"/>
      <c r="R169" s="174">
        <f>SUM(R170:R189)</f>
        <v>0.75998482650000021</v>
      </c>
      <c r="S169" s="173"/>
      <c r="T169" s="175">
        <f>SUM(T170:T189)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8" t="s">
        <v>87</v>
      </c>
      <c r="AT169" s="176" t="s">
        <v>76</v>
      </c>
      <c r="AU169" s="176" t="s">
        <v>8</v>
      </c>
      <c r="AY169" s="168" t="s">
        <v>245</v>
      </c>
      <c r="BK169" s="177">
        <f>SUM(BK170:BK189)</f>
        <v>0</v>
      </c>
    </row>
    <row r="170" s="2" customFormat="1" ht="24.15" customHeight="1">
      <c r="A170" s="37"/>
      <c r="B170" s="180"/>
      <c r="C170" s="181" t="s">
        <v>550</v>
      </c>
      <c r="D170" s="181" t="s">
        <v>248</v>
      </c>
      <c r="E170" s="182" t="s">
        <v>1785</v>
      </c>
      <c r="F170" s="183" t="s">
        <v>1786</v>
      </c>
      <c r="G170" s="184" t="s">
        <v>1023</v>
      </c>
      <c r="H170" s="185">
        <v>11</v>
      </c>
      <c r="I170" s="186"/>
      <c r="J170" s="187">
        <f>ROUND(I170*H170,0)</f>
        <v>0</v>
      </c>
      <c r="K170" s="183" t="s">
        <v>252</v>
      </c>
      <c r="L170" s="38"/>
      <c r="M170" s="188" t="s">
        <v>1</v>
      </c>
      <c r="N170" s="189" t="s">
        <v>43</v>
      </c>
      <c r="O170" s="76"/>
      <c r="P170" s="190">
        <f>O170*H170</f>
        <v>0</v>
      </c>
      <c r="Q170" s="190">
        <v>0.016968836300000002</v>
      </c>
      <c r="R170" s="190">
        <f>Q170*H170</f>
        <v>0.18665719930000002</v>
      </c>
      <c r="S170" s="190">
        <v>0</v>
      </c>
      <c r="T170" s="19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2" t="s">
        <v>355</v>
      </c>
      <c r="AT170" s="192" t="s">
        <v>248</v>
      </c>
      <c r="AU170" s="192" t="s">
        <v>87</v>
      </c>
      <c r="AY170" s="18" t="s">
        <v>245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8" t="s">
        <v>87</v>
      </c>
      <c r="BK170" s="193">
        <f>ROUND(I170*H170,0)</f>
        <v>0</v>
      </c>
      <c r="BL170" s="18" t="s">
        <v>355</v>
      </c>
      <c r="BM170" s="192" t="s">
        <v>830</v>
      </c>
    </row>
    <row r="171" s="2" customFormat="1" ht="24.15" customHeight="1">
      <c r="A171" s="37"/>
      <c r="B171" s="180"/>
      <c r="C171" s="181" t="s">
        <v>553</v>
      </c>
      <c r="D171" s="181" t="s">
        <v>248</v>
      </c>
      <c r="E171" s="182" t="s">
        <v>1787</v>
      </c>
      <c r="F171" s="183" t="s">
        <v>1788</v>
      </c>
      <c r="G171" s="184" t="s">
        <v>1023</v>
      </c>
      <c r="H171" s="185">
        <v>1</v>
      </c>
      <c r="I171" s="186"/>
      <c r="J171" s="187">
        <f>ROUND(I171*H171,0)</f>
        <v>0</v>
      </c>
      <c r="K171" s="183" t="s">
        <v>252</v>
      </c>
      <c r="L171" s="38"/>
      <c r="M171" s="188" t="s">
        <v>1</v>
      </c>
      <c r="N171" s="189" t="s">
        <v>43</v>
      </c>
      <c r="O171" s="76"/>
      <c r="P171" s="190">
        <f>O171*H171</f>
        <v>0</v>
      </c>
      <c r="Q171" s="190">
        <v>0.039907463300000001</v>
      </c>
      <c r="R171" s="190">
        <f>Q171*H171</f>
        <v>0.039907463300000001</v>
      </c>
      <c r="S171" s="190">
        <v>0</v>
      </c>
      <c r="T171" s="19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2" t="s">
        <v>355</v>
      </c>
      <c r="AT171" s="192" t="s">
        <v>248</v>
      </c>
      <c r="AU171" s="192" t="s">
        <v>87</v>
      </c>
      <c r="AY171" s="18" t="s">
        <v>245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8" t="s">
        <v>87</v>
      </c>
      <c r="BK171" s="193">
        <f>ROUND(I171*H171,0)</f>
        <v>0</v>
      </c>
      <c r="BL171" s="18" t="s">
        <v>355</v>
      </c>
      <c r="BM171" s="192" t="s">
        <v>838</v>
      </c>
    </row>
    <row r="172" s="2" customFormat="1" ht="37.8" customHeight="1">
      <c r="A172" s="37"/>
      <c r="B172" s="180"/>
      <c r="C172" s="181" t="s">
        <v>561</v>
      </c>
      <c r="D172" s="181" t="s">
        <v>248</v>
      </c>
      <c r="E172" s="182" t="s">
        <v>1789</v>
      </c>
      <c r="F172" s="183" t="s">
        <v>1790</v>
      </c>
      <c r="G172" s="184" t="s">
        <v>1023</v>
      </c>
      <c r="H172" s="185">
        <v>12</v>
      </c>
      <c r="I172" s="186"/>
      <c r="J172" s="187">
        <f>ROUND(I172*H172,0)</f>
        <v>0</v>
      </c>
      <c r="K172" s="183" t="s">
        <v>252</v>
      </c>
      <c r="L172" s="38"/>
      <c r="M172" s="188" t="s">
        <v>1</v>
      </c>
      <c r="N172" s="189" t="s">
        <v>43</v>
      </c>
      <c r="O172" s="76"/>
      <c r="P172" s="190">
        <f>O172*H172</f>
        <v>0</v>
      </c>
      <c r="Q172" s="190">
        <v>0.016469276500000001</v>
      </c>
      <c r="R172" s="190">
        <f>Q172*H172</f>
        <v>0.197631318</v>
      </c>
      <c r="S172" s="190">
        <v>0</v>
      </c>
      <c r="T172" s="19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2" t="s">
        <v>355</v>
      </c>
      <c r="AT172" s="192" t="s">
        <v>248</v>
      </c>
      <c r="AU172" s="192" t="s">
        <v>87</v>
      </c>
      <c r="AY172" s="18" t="s">
        <v>245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8" t="s">
        <v>87</v>
      </c>
      <c r="BK172" s="193">
        <f>ROUND(I172*H172,0)</f>
        <v>0</v>
      </c>
      <c r="BL172" s="18" t="s">
        <v>355</v>
      </c>
      <c r="BM172" s="192" t="s">
        <v>854</v>
      </c>
    </row>
    <row r="173" s="2" customFormat="1" ht="37.8" customHeight="1">
      <c r="A173" s="37"/>
      <c r="B173" s="180"/>
      <c r="C173" s="181" t="s">
        <v>566</v>
      </c>
      <c r="D173" s="181" t="s">
        <v>248</v>
      </c>
      <c r="E173" s="182" t="s">
        <v>1791</v>
      </c>
      <c r="F173" s="183" t="s">
        <v>1792</v>
      </c>
      <c r="G173" s="184" t="s">
        <v>1023</v>
      </c>
      <c r="H173" s="185">
        <v>1</v>
      </c>
      <c r="I173" s="186"/>
      <c r="J173" s="187">
        <f>ROUND(I173*H173,0)</f>
        <v>0</v>
      </c>
      <c r="K173" s="183" t="s">
        <v>252</v>
      </c>
      <c r="L173" s="38"/>
      <c r="M173" s="188" t="s">
        <v>1</v>
      </c>
      <c r="N173" s="189" t="s">
        <v>43</v>
      </c>
      <c r="O173" s="76"/>
      <c r="P173" s="190">
        <f>O173*H173</f>
        <v>0</v>
      </c>
      <c r="Q173" s="190">
        <v>0.019209276500000001</v>
      </c>
      <c r="R173" s="190">
        <f>Q173*H173</f>
        <v>0.019209276500000001</v>
      </c>
      <c r="S173" s="190">
        <v>0</v>
      </c>
      <c r="T173" s="19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2" t="s">
        <v>355</v>
      </c>
      <c r="AT173" s="192" t="s">
        <v>248</v>
      </c>
      <c r="AU173" s="192" t="s">
        <v>87</v>
      </c>
      <c r="AY173" s="18" t="s">
        <v>245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8" t="s">
        <v>87</v>
      </c>
      <c r="BK173" s="193">
        <f>ROUND(I173*H173,0)</f>
        <v>0</v>
      </c>
      <c r="BL173" s="18" t="s">
        <v>355</v>
      </c>
      <c r="BM173" s="192" t="s">
        <v>867</v>
      </c>
    </row>
    <row r="174" s="2" customFormat="1" ht="24.15" customHeight="1">
      <c r="A174" s="37"/>
      <c r="B174" s="180"/>
      <c r="C174" s="181" t="s">
        <v>574</v>
      </c>
      <c r="D174" s="181" t="s">
        <v>248</v>
      </c>
      <c r="E174" s="182" t="s">
        <v>1793</v>
      </c>
      <c r="F174" s="183" t="s">
        <v>1794</v>
      </c>
      <c r="G174" s="184" t="s">
        <v>1023</v>
      </c>
      <c r="H174" s="185">
        <v>5</v>
      </c>
      <c r="I174" s="186"/>
      <c r="J174" s="187">
        <f>ROUND(I174*H174,0)</f>
        <v>0</v>
      </c>
      <c r="K174" s="183" t="s">
        <v>252</v>
      </c>
      <c r="L174" s="38"/>
      <c r="M174" s="188" t="s">
        <v>1</v>
      </c>
      <c r="N174" s="189" t="s">
        <v>43</v>
      </c>
      <c r="O174" s="76"/>
      <c r="P174" s="190">
        <f>O174*H174</f>
        <v>0</v>
      </c>
      <c r="Q174" s="190">
        <v>0.0145152626</v>
      </c>
      <c r="R174" s="190">
        <f>Q174*H174</f>
        <v>0.072576313000000003</v>
      </c>
      <c r="S174" s="190">
        <v>0</v>
      </c>
      <c r="T174" s="19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2" t="s">
        <v>355</v>
      </c>
      <c r="AT174" s="192" t="s">
        <v>248</v>
      </c>
      <c r="AU174" s="192" t="s">
        <v>87</v>
      </c>
      <c r="AY174" s="18" t="s">
        <v>245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8" t="s">
        <v>87</v>
      </c>
      <c r="BK174" s="193">
        <f>ROUND(I174*H174,0)</f>
        <v>0</v>
      </c>
      <c r="BL174" s="18" t="s">
        <v>355</v>
      </c>
      <c r="BM174" s="192" t="s">
        <v>879</v>
      </c>
    </row>
    <row r="175" s="2" customFormat="1" ht="24.15" customHeight="1">
      <c r="A175" s="37"/>
      <c r="B175" s="180"/>
      <c r="C175" s="181" t="s">
        <v>579</v>
      </c>
      <c r="D175" s="181" t="s">
        <v>248</v>
      </c>
      <c r="E175" s="182" t="s">
        <v>1795</v>
      </c>
      <c r="F175" s="183" t="s">
        <v>1796</v>
      </c>
      <c r="G175" s="184" t="s">
        <v>1023</v>
      </c>
      <c r="H175" s="185">
        <v>6</v>
      </c>
      <c r="I175" s="186"/>
      <c r="J175" s="187">
        <f>ROUND(I175*H175,0)</f>
        <v>0</v>
      </c>
      <c r="K175" s="183" t="s">
        <v>252</v>
      </c>
      <c r="L175" s="38"/>
      <c r="M175" s="188" t="s">
        <v>1</v>
      </c>
      <c r="N175" s="189" t="s">
        <v>43</v>
      </c>
      <c r="O175" s="76"/>
      <c r="P175" s="190">
        <f>O175*H175</f>
        <v>0</v>
      </c>
      <c r="Q175" s="190">
        <v>0.0138265522</v>
      </c>
      <c r="R175" s="190">
        <f>Q175*H175</f>
        <v>0.082959313199999996</v>
      </c>
      <c r="S175" s="190">
        <v>0</v>
      </c>
      <c r="T175" s="19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2" t="s">
        <v>355</v>
      </c>
      <c r="AT175" s="192" t="s">
        <v>248</v>
      </c>
      <c r="AU175" s="192" t="s">
        <v>87</v>
      </c>
      <c r="AY175" s="18" t="s">
        <v>245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8" t="s">
        <v>87</v>
      </c>
      <c r="BK175" s="193">
        <f>ROUND(I175*H175,0)</f>
        <v>0</v>
      </c>
      <c r="BL175" s="18" t="s">
        <v>355</v>
      </c>
      <c r="BM175" s="192" t="s">
        <v>173</v>
      </c>
    </row>
    <row r="176" s="2" customFormat="1" ht="37.8" customHeight="1">
      <c r="A176" s="37"/>
      <c r="B176" s="180"/>
      <c r="C176" s="181" t="s">
        <v>614</v>
      </c>
      <c r="D176" s="181" t="s">
        <v>248</v>
      </c>
      <c r="E176" s="182" t="s">
        <v>1797</v>
      </c>
      <c r="F176" s="183" t="s">
        <v>1798</v>
      </c>
      <c r="G176" s="184" t="s">
        <v>1023</v>
      </c>
      <c r="H176" s="185">
        <v>5</v>
      </c>
      <c r="I176" s="186"/>
      <c r="J176" s="187">
        <f>ROUND(I176*H176,0)</f>
        <v>0</v>
      </c>
      <c r="K176" s="183" t="s">
        <v>1729</v>
      </c>
      <c r="L176" s="38"/>
      <c r="M176" s="188" t="s">
        <v>1</v>
      </c>
      <c r="N176" s="189" t="s">
        <v>43</v>
      </c>
      <c r="O176" s="76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2" t="s">
        <v>355</v>
      </c>
      <c r="AT176" s="192" t="s">
        <v>248</v>
      </c>
      <c r="AU176" s="192" t="s">
        <v>87</v>
      </c>
      <c r="AY176" s="18" t="s">
        <v>245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8" t="s">
        <v>87</v>
      </c>
      <c r="BK176" s="193">
        <f>ROUND(I176*H176,0)</f>
        <v>0</v>
      </c>
      <c r="BL176" s="18" t="s">
        <v>355</v>
      </c>
      <c r="BM176" s="192" t="s">
        <v>895</v>
      </c>
    </row>
    <row r="177" s="2" customFormat="1" ht="37.8" customHeight="1">
      <c r="A177" s="37"/>
      <c r="B177" s="180"/>
      <c r="C177" s="181" t="s">
        <v>619</v>
      </c>
      <c r="D177" s="181" t="s">
        <v>248</v>
      </c>
      <c r="E177" s="182" t="s">
        <v>1799</v>
      </c>
      <c r="F177" s="183" t="s">
        <v>1800</v>
      </c>
      <c r="G177" s="184" t="s">
        <v>1023</v>
      </c>
      <c r="H177" s="185">
        <v>6</v>
      </c>
      <c r="I177" s="186"/>
      <c r="J177" s="187">
        <f>ROUND(I177*H177,0)</f>
        <v>0</v>
      </c>
      <c r="K177" s="183" t="s">
        <v>1729</v>
      </c>
      <c r="L177" s="38"/>
      <c r="M177" s="188" t="s">
        <v>1</v>
      </c>
      <c r="N177" s="189" t="s">
        <v>43</v>
      </c>
      <c r="O177" s="76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2" t="s">
        <v>355</v>
      </c>
      <c r="AT177" s="192" t="s">
        <v>248</v>
      </c>
      <c r="AU177" s="192" t="s">
        <v>87</v>
      </c>
      <c r="AY177" s="18" t="s">
        <v>245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8" t="s">
        <v>87</v>
      </c>
      <c r="BK177" s="193">
        <f>ROUND(I177*H177,0)</f>
        <v>0</v>
      </c>
      <c r="BL177" s="18" t="s">
        <v>355</v>
      </c>
      <c r="BM177" s="192" t="s">
        <v>906</v>
      </c>
    </row>
    <row r="178" s="2" customFormat="1" ht="24.15" customHeight="1">
      <c r="A178" s="37"/>
      <c r="B178" s="180"/>
      <c r="C178" s="181" t="s">
        <v>624</v>
      </c>
      <c r="D178" s="181" t="s">
        <v>248</v>
      </c>
      <c r="E178" s="182" t="s">
        <v>1801</v>
      </c>
      <c r="F178" s="183" t="s">
        <v>1802</v>
      </c>
      <c r="G178" s="184" t="s">
        <v>1023</v>
      </c>
      <c r="H178" s="185">
        <v>1</v>
      </c>
      <c r="I178" s="186"/>
      <c r="J178" s="187">
        <f>ROUND(I178*H178,0)</f>
        <v>0</v>
      </c>
      <c r="K178" s="183" t="s">
        <v>252</v>
      </c>
      <c r="L178" s="38"/>
      <c r="M178" s="188" t="s">
        <v>1</v>
      </c>
      <c r="N178" s="189" t="s">
        <v>43</v>
      </c>
      <c r="O178" s="76"/>
      <c r="P178" s="190">
        <f>O178*H178</f>
        <v>0</v>
      </c>
      <c r="Q178" s="190">
        <v>0.00084999999999999995</v>
      </c>
      <c r="R178" s="190">
        <f>Q178*H178</f>
        <v>0.00084999999999999995</v>
      </c>
      <c r="S178" s="190">
        <v>0</v>
      </c>
      <c r="T178" s="19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2" t="s">
        <v>355</v>
      </c>
      <c r="AT178" s="192" t="s">
        <v>248</v>
      </c>
      <c r="AU178" s="192" t="s">
        <v>87</v>
      </c>
      <c r="AY178" s="18" t="s">
        <v>245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8" t="s">
        <v>87</v>
      </c>
      <c r="BK178" s="193">
        <f>ROUND(I178*H178,0)</f>
        <v>0</v>
      </c>
      <c r="BL178" s="18" t="s">
        <v>355</v>
      </c>
      <c r="BM178" s="192" t="s">
        <v>918</v>
      </c>
    </row>
    <row r="179" s="2" customFormat="1" ht="24.15" customHeight="1">
      <c r="A179" s="37"/>
      <c r="B179" s="180"/>
      <c r="C179" s="181" t="s">
        <v>629</v>
      </c>
      <c r="D179" s="181" t="s">
        <v>248</v>
      </c>
      <c r="E179" s="182" t="s">
        <v>1066</v>
      </c>
      <c r="F179" s="183" t="s">
        <v>1803</v>
      </c>
      <c r="G179" s="184" t="s">
        <v>1023</v>
      </c>
      <c r="H179" s="185">
        <v>1</v>
      </c>
      <c r="I179" s="186"/>
      <c r="J179" s="187">
        <f>ROUND(I179*H179,0)</f>
        <v>0</v>
      </c>
      <c r="K179" s="183" t="s">
        <v>252</v>
      </c>
      <c r="L179" s="38"/>
      <c r="M179" s="188" t="s">
        <v>1</v>
      </c>
      <c r="N179" s="189" t="s">
        <v>43</v>
      </c>
      <c r="O179" s="76"/>
      <c r="P179" s="190">
        <f>O179*H179</f>
        <v>0</v>
      </c>
      <c r="Q179" s="190">
        <v>0.00084999999999999995</v>
      </c>
      <c r="R179" s="190">
        <f>Q179*H179</f>
        <v>0.00084999999999999995</v>
      </c>
      <c r="S179" s="190">
        <v>0</v>
      </c>
      <c r="T179" s="19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2" t="s">
        <v>355</v>
      </c>
      <c r="AT179" s="192" t="s">
        <v>248</v>
      </c>
      <c r="AU179" s="192" t="s">
        <v>87</v>
      </c>
      <c r="AY179" s="18" t="s">
        <v>245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8" t="s">
        <v>87</v>
      </c>
      <c r="BK179" s="193">
        <f>ROUND(I179*H179,0)</f>
        <v>0</v>
      </c>
      <c r="BL179" s="18" t="s">
        <v>355</v>
      </c>
      <c r="BM179" s="192" t="s">
        <v>926</v>
      </c>
    </row>
    <row r="180" s="2" customFormat="1" ht="37.8" customHeight="1">
      <c r="A180" s="37"/>
      <c r="B180" s="180"/>
      <c r="C180" s="181" t="s">
        <v>633</v>
      </c>
      <c r="D180" s="181" t="s">
        <v>248</v>
      </c>
      <c r="E180" s="182" t="s">
        <v>1804</v>
      </c>
      <c r="F180" s="183" t="s">
        <v>1805</v>
      </c>
      <c r="G180" s="184" t="s">
        <v>1023</v>
      </c>
      <c r="H180" s="185">
        <v>9</v>
      </c>
      <c r="I180" s="186"/>
      <c r="J180" s="187">
        <f>ROUND(I180*H180,0)</f>
        <v>0</v>
      </c>
      <c r="K180" s="183" t="s">
        <v>252</v>
      </c>
      <c r="L180" s="38"/>
      <c r="M180" s="188" t="s">
        <v>1</v>
      </c>
      <c r="N180" s="189" t="s">
        <v>43</v>
      </c>
      <c r="O180" s="76"/>
      <c r="P180" s="190">
        <f>O180*H180</f>
        <v>0</v>
      </c>
      <c r="Q180" s="190">
        <v>0.0049347121000000004</v>
      </c>
      <c r="R180" s="190">
        <f>Q180*H180</f>
        <v>0.044412408900000006</v>
      </c>
      <c r="S180" s="190">
        <v>0</v>
      </c>
      <c r="T180" s="19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2" t="s">
        <v>355</v>
      </c>
      <c r="AT180" s="192" t="s">
        <v>248</v>
      </c>
      <c r="AU180" s="192" t="s">
        <v>87</v>
      </c>
      <c r="AY180" s="18" t="s">
        <v>245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8" t="s">
        <v>87</v>
      </c>
      <c r="BK180" s="193">
        <f>ROUND(I180*H180,0)</f>
        <v>0</v>
      </c>
      <c r="BL180" s="18" t="s">
        <v>355</v>
      </c>
      <c r="BM180" s="192" t="s">
        <v>935</v>
      </c>
    </row>
    <row r="181" s="2" customFormat="1" ht="24.15" customHeight="1">
      <c r="A181" s="37"/>
      <c r="B181" s="180"/>
      <c r="C181" s="181" t="s">
        <v>639</v>
      </c>
      <c r="D181" s="181" t="s">
        <v>248</v>
      </c>
      <c r="E181" s="182" t="s">
        <v>1806</v>
      </c>
      <c r="F181" s="183" t="s">
        <v>1807</v>
      </c>
      <c r="G181" s="184" t="s">
        <v>1023</v>
      </c>
      <c r="H181" s="185">
        <v>1</v>
      </c>
      <c r="I181" s="186"/>
      <c r="J181" s="187">
        <f>ROUND(I181*H181,0)</f>
        <v>0</v>
      </c>
      <c r="K181" s="183" t="s">
        <v>252</v>
      </c>
      <c r="L181" s="38"/>
      <c r="M181" s="188" t="s">
        <v>1</v>
      </c>
      <c r="N181" s="189" t="s">
        <v>43</v>
      </c>
      <c r="O181" s="76"/>
      <c r="P181" s="190">
        <f>O181*H181</f>
        <v>0</v>
      </c>
      <c r="Q181" s="190">
        <v>0.0147488363</v>
      </c>
      <c r="R181" s="190">
        <f>Q181*H181</f>
        <v>0.0147488363</v>
      </c>
      <c r="S181" s="190">
        <v>0</v>
      </c>
      <c r="T181" s="19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2" t="s">
        <v>355</v>
      </c>
      <c r="AT181" s="192" t="s">
        <v>248</v>
      </c>
      <c r="AU181" s="192" t="s">
        <v>87</v>
      </c>
      <c r="AY181" s="18" t="s">
        <v>245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8" t="s">
        <v>87</v>
      </c>
      <c r="BK181" s="193">
        <f>ROUND(I181*H181,0)</f>
        <v>0</v>
      </c>
      <c r="BL181" s="18" t="s">
        <v>355</v>
      </c>
      <c r="BM181" s="192" t="s">
        <v>943</v>
      </c>
    </row>
    <row r="182" s="2" customFormat="1" ht="24.15" customHeight="1">
      <c r="A182" s="37"/>
      <c r="B182" s="180"/>
      <c r="C182" s="181" t="s">
        <v>658</v>
      </c>
      <c r="D182" s="181" t="s">
        <v>248</v>
      </c>
      <c r="E182" s="182" t="s">
        <v>1808</v>
      </c>
      <c r="F182" s="183" t="s">
        <v>1809</v>
      </c>
      <c r="G182" s="184" t="s">
        <v>1023</v>
      </c>
      <c r="H182" s="185">
        <v>10</v>
      </c>
      <c r="I182" s="186"/>
      <c r="J182" s="187">
        <f>ROUND(I182*H182,0)</f>
        <v>0</v>
      </c>
      <c r="K182" s="183" t="s">
        <v>252</v>
      </c>
      <c r="L182" s="38"/>
      <c r="M182" s="188" t="s">
        <v>1</v>
      </c>
      <c r="N182" s="189" t="s">
        <v>43</v>
      </c>
      <c r="O182" s="76"/>
      <c r="P182" s="190">
        <f>O182*H182</f>
        <v>0</v>
      </c>
      <c r="Q182" s="190">
        <v>0.0019600970000000001</v>
      </c>
      <c r="R182" s="190">
        <f>Q182*H182</f>
        <v>0.019600970000000002</v>
      </c>
      <c r="S182" s="190">
        <v>0</v>
      </c>
      <c r="T182" s="19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2" t="s">
        <v>355</v>
      </c>
      <c r="AT182" s="192" t="s">
        <v>248</v>
      </c>
      <c r="AU182" s="192" t="s">
        <v>87</v>
      </c>
      <c r="AY182" s="18" t="s">
        <v>245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8" t="s">
        <v>87</v>
      </c>
      <c r="BK182" s="193">
        <f>ROUND(I182*H182,0)</f>
        <v>0</v>
      </c>
      <c r="BL182" s="18" t="s">
        <v>355</v>
      </c>
      <c r="BM182" s="192" t="s">
        <v>953</v>
      </c>
    </row>
    <row r="183" s="2" customFormat="1" ht="14.4" customHeight="1">
      <c r="A183" s="37"/>
      <c r="B183" s="180"/>
      <c r="C183" s="181" t="s">
        <v>669</v>
      </c>
      <c r="D183" s="181" t="s">
        <v>248</v>
      </c>
      <c r="E183" s="182" t="s">
        <v>1810</v>
      </c>
      <c r="F183" s="183" t="s">
        <v>1811</v>
      </c>
      <c r="G183" s="184" t="s">
        <v>1023</v>
      </c>
      <c r="H183" s="185">
        <v>13</v>
      </c>
      <c r="I183" s="186"/>
      <c r="J183" s="187">
        <f>ROUND(I183*H183,0)</f>
        <v>0</v>
      </c>
      <c r="K183" s="183" t="s">
        <v>252</v>
      </c>
      <c r="L183" s="38"/>
      <c r="M183" s="188" t="s">
        <v>1</v>
      </c>
      <c r="N183" s="189" t="s">
        <v>43</v>
      </c>
      <c r="O183" s="76"/>
      <c r="P183" s="190">
        <f>O183*H183</f>
        <v>0</v>
      </c>
      <c r="Q183" s="190">
        <v>0.001840097</v>
      </c>
      <c r="R183" s="190">
        <f>Q183*H183</f>
        <v>0.023921260999999999</v>
      </c>
      <c r="S183" s="190">
        <v>0</v>
      </c>
      <c r="T183" s="19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2" t="s">
        <v>355</v>
      </c>
      <c r="AT183" s="192" t="s">
        <v>248</v>
      </c>
      <c r="AU183" s="192" t="s">
        <v>87</v>
      </c>
      <c r="AY183" s="18" t="s">
        <v>245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8" t="s">
        <v>87</v>
      </c>
      <c r="BK183" s="193">
        <f>ROUND(I183*H183,0)</f>
        <v>0</v>
      </c>
      <c r="BL183" s="18" t="s">
        <v>355</v>
      </c>
      <c r="BM183" s="192" t="s">
        <v>965</v>
      </c>
    </row>
    <row r="184" s="2" customFormat="1" ht="24.15" customHeight="1">
      <c r="A184" s="37"/>
      <c r="B184" s="180"/>
      <c r="C184" s="181" t="s">
        <v>677</v>
      </c>
      <c r="D184" s="181" t="s">
        <v>248</v>
      </c>
      <c r="E184" s="182" t="s">
        <v>1812</v>
      </c>
      <c r="F184" s="183" t="s">
        <v>1813</v>
      </c>
      <c r="G184" s="184" t="s">
        <v>1023</v>
      </c>
      <c r="H184" s="185">
        <v>11</v>
      </c>
      <c r="I184" s="186"/>
      <c r="J184" s="187">
        <f>ROUND(I184*H184,0)</f>
        <v>0</v>
      </c>
      <c r="K184" s="183" t="s">
        <v>252</v>
      </c>
      <c r="L184" s="38"/>
      <c r="M184" s="188" t="s">
        <v>1</v>
      </c>
      <c r="N184" s="189" t="s">
        <v>43</v>
      </c>
      <c r="O184" s="76"/>
      <c r="P184" s="190">
        <f>O184*H184</f>
        <v>0</v>
      </c>
      <c r="Q184" s="190">
        <v>0.003095497</v>
      </c>
      <c r="R184" s="190">
        <f>Q184*H184</f>
        <v>0.034050467000000001</v>
      </c>
      <c r="S184" s="190">
        <v>0</v>
      </c>
      <c r="T184" s="19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2" t="s">
        <v>355</v>
      </c>
      <c r="AT184" s="192" t="s">
        <v>248</v>
      </c>
      <c r="AU184" s="192" t="s">
        <v>87</v>
      </c>
      <c r="AY184" s="18" t="s">
        <v>245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8" t="s">
        <v>87</v>
      </c>
      <c r="BK184" s="193">
        <f>ROUND(I184*H184,0)</f>
        <v>0</v>
      </c>
      <c r="BL184" s="18" t="s">
        <v>355</v>
      </c>
      <c r="BM184" s="192" t="s">
        <v>991</v>
      </c>
    </row>
    <row r="185" s="2" customFormat="1" ht="24.15" customHeight="1">
      <c r="A185" s="37"/>
      <c r="B185" s="180"/>
      <c r="C185" s="181" t="s">
        <v>694</v>
      </c>
      <c r="D185" s="181" t="s">
        <v>248</v>
      </c>
      <c r="E185" s="182" t="s">
        <v>1814</v>
      </c>
      <c r="F185" s="183" t="s">
        <v>1815</v>
      </c>
      <c r="G185" s="184" t="s">
        <v>275</v>
      </c>
      <c r="H185" s="185">
        <v>18</v>
      </c>
      <c r="I185" s="186"/>
      <c r="J185" s="187">
        <f>ROUND(I185*H185,0)</f>
        <v>0</v>
      </c>
      <c r="K185" s="183" t="s">
        <v>252</v>
      </c>
      <c r="L185" s="38"/>
      <c r="M185" s="188" t="s">
        <v>1</v>
      </c>
      <c r="N185" s="189" t="s">
        <v>43</v>
      </c>
      <c r="O185" s="76"/>
      <c r="P185" s="190">
        <f>O185*H185</f>
        <v>0</v>
      </c>
      <c r="Q185" s="190">
        <v>0.0002375</v>
      </c>
      <c r="R185" s="190">
        <f>Q185*H185</f>
        <v>0.0042750000000000002</v>
      </c>
      <c r="S185" s="190">
        <v>0</v>
      </c>
      <c r="T185" s="19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2" t="s">
        <v>355</v>
      </c>
      <c r="AT185" s="192" t="s">
        <v>248</v>
      </c>
      <c r="AU185" s="192" t="s">
        <v>87</v>
      </c>
      <c r="AY185" s="18" t="s">
        <v>245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8" t="s">
        <v>87</v>
      </c>
      <c r="BK185" s="193">
        <f>ROUND(I185*H185,0)</f>
        <v>0</v>
      </c>
      <c r="BL185" s="18" t="s">
        <v>355</v>
      </c>
      <c r="BM185" s="192" t="s">
        <v>1001</v>
      </c>
    </row>
    <row r="186" s="2" customFormat="1" ht="24.15" customHeight="1">
      <c r="A186" s="37"/>
      <c r="B186" s="180"/>
      <c r="C186" s="181" t="s">
        <v>699</v>
      </c>
      <c r="D186" s="181" t="s">
        <v>248</v>
      </c>
      <c r="E186" s="182" t="s">
        <v>1816</v>
      </c>
      <c r="F186" s="183" t="s">
        <v>1817</v>
      </c>
      <c r="G186" s="184" t="s">
        <v>275</v>
      </c>
      <c r="H186" s="185">
        <v>14</v>
      </c>
      <c r="I186" s="186"/>
      <c r="J186" s="187">
        <f>ROUND(I186*H186,0)</f>
        <v>0</v>
      </c>
      <c r="K186" s="183" t="s">
        <v>252</v>
      </c>
      <c r="L186" s="38"/>
      <c r="M186" s="188" t="s">
        <v>1</v>
      </c>
      <c r="N186" s="189" t="s">
        <v>43</v>
      </c>
      <c r="O186" s="76"/>
      <c r="P186" s="190">
        <f>O186*H186</f>
        <v>0</v>
      </c>
      <c r="Q186" s="190">
        <v>0.00027750000000000002</v>
      </c>
      <c r="R186" s="190">
        <f>Q186*H186</f>
        <v>0.0038850000000000004</v>
      </c>
      <c r="S186" s="190">
        <v>0</v>
      </c>
      <c r="T186" s="19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2" t="s">
        <v>355</v>
      </c>
      <c r="AT186" s="192" t="s">
        <v>248</v>
      </c>
      <c r="AU186" s="192" t="s">
        <v>87</v>
      </c>
      <c r="AY186" s="18" t="s">
        <v>245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8" t="s">
        <v>87</v>
      </c>
      <c r="BK186" s="193">
        <f>ROUND(I186*H186,0)</f>
        <v>0</v>
      </c>
      <c r="BL186" s="18" t="s">
        <v>355</v>
      </c>
      <c r="BM186" s="192" t="s">
        <v>1010</v>
      </c>
    </row>
    <row r="187" s="2" customFormat="1" ht="37.8" customHeight="1">
      <c r="A187" s="37"/>
      <c r="B187" s="180"/>
      <c r="C187" s="181" t="s">
        <v>704</v>
      </c>
      <c r="D187" s="181" t="s">
        <v>248</v>
      </c>
      <c r="E187" s="182" t="s">
        <v>1818</v>
      </c>
      <c r="F187" s="183" t="s">
        <v>1819</v>
      </c>
      <c r="G187" s="184" t="s">
        <v>275</v>
      </c>
      <c r="H187" s="185">
        <v>11</v>
      </c>
      <c r="I187" s="186"/>
      <c r="J187" s="187">
        <f>ROUND(I187*H187,0)</f>
        <v>0</v>
      </c>
      <c r="K187" s="183" t="s">
        <v>252</v>
      </c>
      <c r="L187" s="38"/>
      <c r="M187" s="188" t="s">
        <v>1</v>
      </c>
      <c r="N187" s="189" t="s">
        <v>43</v>
      </c>
      <c r="O187" s="76"/>
      <c r="P187" s="190">
        <f>O187*H187</f>
        <v>0</v>
      </c>
      <c r="Q187" s="190">
        <v>0.00075000000000000002</v>
      </c>
      <c r="R187" s="190">
        <f>Q187*H187</f>
        <v>0.0082500000000000004</v>
      </c>
      <c r="S187" s="190">
        <v>0</v>
      </c>
      <c r="T187" s="19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2" t="s">
        <v>355</v>
      </c>
      <c r="AT187" s="192" t="s">
        <v>248</v>
      </c>
      <c r="AU187" s="192" t="s">
        <v>87</v>
      </c>
      <c r="AY187" s="18" t="s">
        <v>245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8" t="s">
        <v>87</v>
      </c>
      <c r="BK187" s="193">
        <f>ROUND(I187*H187,0)</f>
        <v>0</v>
      </c>
      <c r="BL187" s="18" t="s">
        <v>355</v>
      </c>
      <c r="BM187" s="192" t="s">
        <v>1020</v>
      </c>
    </row>
    <row r="188" s="2" customFormat="1" ht="14.4" customHeight="1">
      <c r="A188" s="37"/>
      <c r="B188" s="180"/>
      <c r="C188" s="181" t="s">
        <v>708</v>
      </c>
      <c r="D188" s="181" t="s">
        <v>248</v>
      </c>
      <c r="E188" s="182" t="s">
        <v>1820</v>
      </c>
      <c r="F188" s="183" t="s">
        <v>1821</v>
      </c>
      <c r="G188" s="184" t="s">
        <v>275</v>
      </c>
      <c r="H188" s="185">
        <v>20</v>
      </c>
      <c r="I188" s="186"/>
      <c r="J188" s="187">
        <f>ROUND(I188*H188,0)</f>
        <v>0</v>
      </c>
      <c r="K188" s="183" t="s">
        <v>252</v>
      </c>
      <c r="L188" s="38"/>
      <c r="M188" s="188" t="s">
        <v>1</v>
      </c>
      <c r="N188" s="189" t="s">
        <v>43</v>
      </c>
      <c r="O188" s="76"/>
      <c r="P188" s="190">
        <f>O188*H188</f>
        <v>0</v>
      </c>
      <c r="Q188" s="190">
        <v>0.00031</v>
      </c>
      <c r="R188" s="190">
        <f>Q188*H188</f>
        <v>0.0061999999999999998</v>
      </c>
      <c r="S188" s="190">
        <v>0</v>
      </c>
      <c r="T188" s="19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2" t="s">
        <v>355</v>
      </c>
      <c r="AT188" s="192" t="s">
        <v>248</v>
      </c>
      <c r="AU188" s="192" t="s">
        <v>87</v>
      </c>
      <c r="AY188" s="18" t="s">
        <v>245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8" t="s">
        <v>87</v>
      </c>
      <c r="BK188" s="193">
        <f>ROUND(I188*H188,0)</f>
        <v>0</v>
      </c>
      <c r="BL188" s="18" t="s">
        <v>355</v>
      </c>
      <c r="BM188" s="192" t="s">
        <v>1030</v>
      </c>
    </row>
    <row r="189" s="2" customFormat="1" ht="49.05" customHeight="1">
      <c r="A189" s="37"/>
      <c r="B189" s="180"/>
      <c r="C189" s="181" t="s">
        <v>712</v>
      </c>
      <c r="D189" s="181" t="s">
        <v>248</v>
      </c>
      <c r="E189" s="182" t="s">
        <v>1822</v>
      </c>
      <c r="F189" s="183" t="s">
        <v>1823</v>
      </c>
      <c r="G189" s="184" t="s">
        <v>304</v>
      </c>
      <c r="H189" s="185">
        <v>1.014</v>
      </c>
      <c r="I189" s="186"/>
      <c r="J189" s="187">
        <f>ROUND(I189*H189,0)</f>
        <v>0</v>
      </c>
      <c r="K189" s="183" t="s">
        <v>252</v>
      </c>
      <c r="L189" s="38"/>
      <c r="M189" s="188" t="s">
        <v>1</v>
      </c>
      <c r="N189" s="189" t="s">
        <v>43</v>
      </c>
      <c r="O189" s="76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2" t="s">
        <v>355</v>
      </c>
      <c r="AT189" s="192" t="s">
        <v>248</v>
      </c>
      <c r="AU189" s="192" t="s">
        <v>87</v>
      </c>
      <c r="AY189" s="18" t="s">
        <v>245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8" t="s">
        <v>87</v>
      </c>
      <c r="BK189" s="193">
        <f>ROUND(I189*H189,0)</f>
        <v>0</v>
      </c>
      <c r="BL189" s="18" t="s">
        <v>355</v>
      </c>
      <c r="BM189" s="192" t="s">
        <v>1038</v>
      </c>
    </row>
    <row r="190" s="12" customFormat="1" ht="22.8" customHeight="1">
      <c r="A190" s="12"/>
      <c r="B190" s="167"/>
      <c r="C190" s="12"/>
      <c r="D190" s="168" t="s">
        <v>76</v>
      </c>
      <c r="E190" s="178" t="s">
        <v>1824</v>
      </c>
      <c r="F190" s="178" t="s">
        <v>1825</v>
      </c>
      <c r="G190" s="12"/>
      <c r="H190" s="12"/>
      <c r="I190" s="170"/>
      <c r="J190" s="179">
        <f>BK190</f>
        <v>0</v>
      </c>
      <c r="K190" s="12"/>
      <c r="L190" s="167"/>
      <c r="M190" s="172"/>
      <c r="N190" s="173"/>
      <c r="O190" s="173"/>
      <c r="P190" s="174">
        <f>SUM(P191:P192)</f>
        <v>0</v>
      </c>
      <c r="Q190" s="173"/>
      <c r="R190" s="174">
        <f>SUM(R191:R192)</f>
        <v>0.18315000000000001</v>
      </c>
      <c r="S190" s="173"/>
      <c r="T190" s="175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8" t="s">
        <v>87</v>
      </c>
      <c r="AT190" s="176" t="s">
        <v>76</v>
      </c>
      <c r="AU190" s="176" t="s">
        <v>8</v>
      </c>
      <c r="AY190" s="168" t="s">
        <v>245</v>
      </c>
      <c r="BK190" s="177">
        <f>SUM(BK191:BK192)</f>
        <v>0</v>
      </c>
    </row>
    <row r="191" s="2" customFormat="1" ht="37.8" customHeight="1">
      <c r="A191" s="37"/>
      <c r="B191" s="180"/>
      <c r="C191" s="181" t="s">
        <v>718</v>
      </c>
      <c r="D191" s="181" t="s">
        <v>248</v>
      </c>
      <c r="E191" s="182" t="s">
        <v>1826</v>
      </c>
      <c r="F191" s="183" t="s">
        <v>1827</v>
      </c>
      <c r="G191" s="184" t="s">
        <v>1023</v>
      </c>
      <c r="H191" s="185">
        <v>11</v>
      </c>
      <c r="I191" s="186"/>
      <c r="J191" s="187">
        <f>ROUND(I191*H191,0)</f>
        <v>0</v>
      </c>
      <c r="K191" s="183" t="s">
        <v>252</v>
      </c>
      <c r="L191" s="38"/>
      <c r="M191" s="188" t="s">
        <v>1</v>
      </c>
      <c r="N191" s="189" t="s">
        <v>43</v>
      </c>
      <c r="O191" s="76"/>
      <c r="P191" s="190">
        <f>O191*H191</f>
        <v>0</v>
      </c>
      <c r="Q191" s="190">
        <v>0.016650000000000002</v>
      </c>
      <c r="R191" s="190">
        <f>Q191*H191</f>
        <v>0.18315000000000001</v>
      </c>
      <c r="S191" s="190">
        <v>0</v>
      </c>
      <c r="T191" s="19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2" t="s">
        <v>355</v>
      </c>
      <c r="AT191" s="192" t="s">
        <v>248</v>
      </c>
      <c r="AU191" s="192" t="s">
        <v>87</v>
      </c>
      <c r="AY191" s="18" t="s">
        <v>245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8" t="s">
        <v>87</v>
      </c>
      <c r="BK191" s="193">
        <f>ROUND(I191*H191,0)</f>
        <v>0</v>
      </c>
      <c r="BL191" s="18" t="s">
        <v>355</v>
      </c>
      <c r="BM191" s="192" t="s">
        <v>1046</v>
      </c>
    </row>
    <row r="192" s="2" customFormat="1" ht="49.05" customHeight="1">
      <c r="A192" s="37"/>
      <c r="B192" s="180"/>
      <c r="C192" s="181" t="s">
        <v>722</v>
      </c>
      <c r="D192" s="181" t="s">
        <v>248</v>
      </c>
      <c r="E192" s="182" t="s">
        <v>1828</v>
      </c>
      <c r="F192" s="183" t="s">
        <v>1829</v>
      </c>
      <c r="G192" s="184" t="s">
        <v>304</v>
      </c>
      <c r="H192" s="185">
        <v>0.20499999999999999</v>
      </c>
      <c r="I192" s="186"/>
      <c r="J192" s="187">
        <f>ROUND(I192*H192,0)</f>
        <v>0</v>
      </c>
      <c r="K192" s="183" t="s">
        <v>252</v>
      </c>
      <c r="L192" s="38"/>
      <c r="M192" s="188" t="s">
        <v>1</v>
      </c>
      <c r="N192" s="189" t="s">
        <v>43</v>
      </c>
      <c r="O192" s="76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2" t="s">
        <v>355</v>
      </c>
      <c r="AT192" s="192" t="s">
        <v>248</v>
      </c>
      <c r="AU192" s="192" t="s">
        <v>87</v>
      </c>
      <c r="AY192" s="18" t="s">
        <v>245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8" t="s">
        <v>87</v>
      </c>
      <c r="BK192" s="193">
        <f>ROUND(I192*H192,0)</f>
        <v>0</v>
      </c>
      <c r="BL192" s="18" t="s">
        <v>355</v>
      </c>
      <c r="BM192" s="192" t="s">
        <v>1056</v>
      </c>
    </row>
    <row r="193" s="12" customFormat="1" ht="25.92" customHeight="1">
      <c r="A193" s="12"/>
      <c r="B193" s="167"/>
      <c r="C193" s="12"/>
      <c r="D193" s="168" t="s">
        <v>76</v>
      </c>
      <c r="E193" s="169" t="s">
        <v>1687</v>
      </c>
      <c r="F193" s="169" t="s">
        <v>1688</v>
      </c>
      <c r="G193" s="12"/>
      <c r="H193" s="12"/>
      <c r="I193" s="170"/>
      <c r="J193" s="171">
        <f>BK193</f>
        <v>0</v>
      </c>
      <c r="K193" s="12"/>
      <c r="L193" s="167"/>
      <c r="M193" s="172"/>
      <c r="N193" s="173"/>
      <c r="O193" s="173"/>
      <c r="P193" s="174">
        <f>SUM(P194:P195)</f>
        <v>0</v>
      </c>
      <c r="Q193" s="173"/>
      <c r="R193" s="174">
        <f>SUM(R194:R195)</f>
        <v>0</v>
      </c>
      <c r="S193" s="173"/>
      <c r="T193" s="175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68" t="s">
        <v>253</v>
      </c>
      <c r="AT193" s="176" t="s">
        <v>76</v>
      </c>
      <c r="AU193" s="176" t="s">
        <v>77</v>
      </c>
      <c r="AY193" s="168" t="s">
        <v>245</v>
      </c>
      <c r="BK193" s="177">
        <f>SUM(BK194:BK195)</f>
        <v>0</v>
      </c>
    </row>
    <row r="194" s="2" customFormat="1" ht="24.15" customHeight="1">
      <c r="A194" s="37"/>
      <c r="B194" s="180"/>
      <c r="C194" s="181" t="s">
        <v>727</v>
      </c>
      <c r="D194" s="181" t="s">
        <v>248</v>
      </c>
      <c r="E194" s="182" t="s">
        <v>1830</v>
      </c>
      <c r="F194" s="183" t="s">
        <v>1831</v>
      </c>
      <c r="G194" s="184" t="s">
        <v>263</v>
      </c>
      <c r="H194" s="185">
        <v>5</v>
      </c>
      <c r="I194" s="186"/>
      <c r="J194" s="187">
        <f>ROUND(I194*H194,0)</f>
        <v>0</v>
      </c>
      <c r="K194" s="183" t="s">
        <v>1</v>
      </c>
      <c r="L194" s="38"/>
      <c r="M194" s="188" t="s">
        <v>1</v>
      </c>
      <c r="N194" s="189" t="s">
        <v>43</v>
      </c>
      <c r="O194" s="76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2" t="s">
        <v>1832</v>
      </c>
      <c r="AT194" s="192" t="s">
        <v>248</v>
      </c>
      <c r="AU194" s="192" t="s">
        <v>8</v>
      </c>
      <c r="AY194" s="18" t="s">
        <v>245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8" t="s">
        <v>87</v>
      </c>
      <c r="BK194" s="193">
        <f>ROUND(I194*H194,0)</f>
        <v>0</v>
      </c>
      <c r="BL194" s="18" t="s">
        <v>1832</v>
      </c>
      <c r="BM194" s="192" t="s">
        <v>1065</v>
      </c>
    </row>
    <row r="195" s="2" customFormat="1" ht="24.15" customHeight="1">
      <c r="A195" s="37"/>
      <c r="B195" s="180"/>
      <c r="C195" s="181" t="s">
        <v>734</v>
      </c>
      <c r="D195" s="181" t="s">
        <v>248</v>
      </c>
      <c r="E195" s="182" t="s">
        <v>1833</v>
      </c>
      <c r="F195" s="183" t="s">
        <v>1834</v>
      </c>
      <c r="G195" s="184" t="s">
        <v>1692</v>
      </c>
      <c r="H195" s="185">
        <v>100</v>
      </c>
      <c r="I195" s="186"/>
      <c r="J195" s="187">
        <f>ROUND(I195*H195,0)</f>
        <v>0</v>
      </c>
      <c r="K195" s="183" t="s">
        <v>252</v>
      </c>
      <c r="L195" s="38"/>
      <c r="M195" s="232" t="s">
        <v>1</v>
      </c>
      <c r="N195" s="233" t="s">
        <v>43</v>
      </c>
      <c r="O195" s="234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2" t="s">
        <v>1832</v>
      </c>
      <c r="AT195" s="192" t="s">
        <v>248</v>
      </c>
      <c r="AU195" s="192" t="s">
        <v>8</v>
      </c>
      <c r="AY195" s="18" t="s">
        <v>245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8" t="s">
        <v>87</v>
      </c>
      <c r="BK195" s="193">
        <f>ROUND(I195*H195,0)</f>
        <v>0</v>
      </c>
      <c r="BL195" s="18" t="s">
        <v>1832</v>
      </c>
      <c r="BM195" s="192" t="s">
        <v>1077</v>
      </c>
    </row>
    <row r="196" s="2" customFormat="1" ht="6.96" customHeight="1">
      <c r="A196" s="37"/>
      <c r="B196" s="59"/>
      <c r="C196" s="60"/>
      <c r="D196" s="60"/>
      <c r="E196" s="60"/>
      <c r="F196" s="60"/>
      <c r="G196" s="60"/>
      <c r="H196" s="60"/>
      <c r="I196" s="60"/>
      <c r="J196" s="60"/>
      <c r="K196" s="60"/>
      <c r="L196" s="38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autoFilter ref="C125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109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Rekonstrukce budovy azylového domu Žofie</v>
      </c>
      <c r="F7" s="31"/>
      <c r="G7" s="31"/>
      <c r="H7" s="31"/>
      <c r="L7" s="21"/>
    </row>
    <row r="8" s="1" customFormat="1" ht="12" customHeight="1">
      <c r="B8" s="21"/>
      <c r="D8" s="31" t="s">
        <v>122</v>
      </c>
      <c r="L8" s="21"/>
    </row>
    <row r="9" s="2" customFormat="1" ht="16.5" customHeight="1">
      <c r="A9" s="37"/>
      <c r="B9" s="38"/>
      <c r="C9" s="37"/>
      <c r="D9" s="37"/>
      <c r="E9" s="129" t="s">
        <v>126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130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1835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1697</v>
      </c>
      <c r="G14" s="37"/>
      <c r="H14" s="37"/>
      <c r="I14" s="31" t="s">
        <v>23</v>
      </c>
      <c r="J14" s="68" t="str">
        <f>'Rekapitulace stavby'!AN8</f>
        <v>29. 8. 2020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IF('Rekapitulace stavby'!E11="","",'Rekapitulace stavby'!E11)</f>
        <v>Město Dvůr Králové n.L., nám. TGM 68, D.K.n.L.</v>
      </c>
      <c r="F17" s="37"/>
      <c r="G17" s="37"/>
      <c r="H17" s="37"/>
      <c r="I17" s="31" t="s">
        <v>28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IF('Rekapitulace stavby'!E17="","",'Rekapitulace stavby'!E17)</f>
        <v>Projektis spol. s r.o., Legionářská 562, D.K.n.L.</v>
      </c>
      <c r="F23" s="37"/>
      <c r="G23" s="37"/>
      <c r="H23" s="37"/>
      <c r="I23" s="31" t="s">
        <v>28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>ing. V. Švehla</v>
      </c>
      <c r="F26" s="37"/>
      <c r="G26" s="37"/>
      <c r="H26" s="37"/>
      <c r="I26" s="31" t="s">
        <v>28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4" t="s">
        <v>37</v>
      </c>
      <c r="E32" s="37"/>
      <c r="F32" s="37"/>
      <c r="G32" s="37"/>
      <c r="H32" s="37"/>
      <c r="I32" s="37"/>
      <c r="J32" s="95">
        <f>ROUND(J125,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5" t="s">
        <v>41</v>
      </c>
      <c r="E35" s="31" t="s">
        <v>42</v>
      </c>
      <c r="F35" s="136">
        <f>ROUND((SUM(BE125:BE167)),  0)</f>
        <v>0</v>
      </c>
      <c r="G35" s="37"/>
      <c r="H35" s="37"/>
      <c r="I35" s="137">
        <v>0.20999999999999999</v>
      </c>
      <c r="J35" s="136">
        <f>ROUND(((SUM(BE125:BE167))*I35),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6">
        <f>ROUND((SUM(BF125:BF167)),  0)</f>
        <v>0</v>
      </c>
      <c r="G36" s="37"/>
      <c r="H36" s="37"/>
      <c r="I36" s="137">
        <v>0.14999999999999999</v>
      </c>
      <c r="J36" s="136">
        <f>ROUND(((SUM(BF125:BF167))*I36),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6">
        <f>ROUND((SUM(BG125:BG167)),  0)</f>
        <v>0</v>
      </c>
      <c r="G37" s="37"/>
      <c r="H37" s="37"/>
      <c r="I37" s="137">
        <v>0.20999999999999999</v>
      </c>
      <c r="J37" s="13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6">
        <f>ROUND((SUM(BH125:BH167)),  0)</f>
        <v>0</v>
      </c>
      <c r="G38" s="37"/>
      <c r="H38" s="37"/>
      <c r="I38" s="137">
        <v>0.14999999999999999</v>
      </c>
      <c r="J38" s="136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6">
        <f>ROUND((SUM(BI125:BI167)),  0)</f>
        <v>0</v>
      </c>
      <c r="G39" s="37"/>
      <c r="H39" s="37"/>
      <c r="I39" s="137">
        <v>0</v>
      </c>
      <c r="J39" s="136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47</v>
      </c>
      <c r="E41" s="80"/>
      <c r="F41" s="80"/>
      <c r="G41" s="140" t="s">
        <v>48</v>
      </c>
      <c r="H41" s="141" t="s">
        <v>49</v>
      </c>
      <c r="I41" s="80"/>
      <c r="J41" s="142">
        <f>SUM(J32:J39)</f>
        <v>0</v>
      </c>
      <c r="K41" s="143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4" t="s">
        <v>53</v>
      </c>
      <c r="G61" s="57" t="s">
        <v>52</v>
      </c>
      <c r="H61" s="40"/>
      <c r="I61" s="40"/>
      <c r="J61" s="14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4" t="s">
        <v>53</v>
      </c>
      <c r="G76" s="57" t="s">
        <v>52</v>
      </c>
      <c r="H76" s="40"/>
      <c r="I76" s="40"/>
      <c r="J76" s="14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Rekonstrukce budovy azylového domu Žofie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122</v>
      </c>
      <c r="L86" s="21"/>
    </row>
    <row r="87" s="2" customFormat="1" ht="16.5" customHeight="1">
      <c r="A87" s="37"/>
      <c r="B87" s="38"/>
      <c r="C87" s="37"/>
      <c r="D87" s="37"/>
      <c r="E87" s="129" t="s">
        <v>126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130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c - Ústřední vytápění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 xml:space="preserve"> </v>
      </c>
      <c r="G91" s="37"/>
      <c r="H91" s="37"/>
      <c r="I91" s="31" t="s">
        <v>23</v>
      </c>
      <c r="J91" s="68" t="str">
        <f>IF(J14="","",J14)</f>
        <v>29. 8. 2020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Město Dvůr Králové n.L., nám. TGM 68, D.K.n.L.</v>
      </c>
      <c r="G93" s="37"/>
      <c r="H93" s="37"/>
      <c r="I93" s="31" t="s">
        <v>31</v>
      </c>
      <c r="J93" s="35" t="str">
        <f>E23</f>
        <v>Projektis spol. s 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6" t="s">
        <v>203</v>
      </c>
      <c r="D96" s="138"/>
      <c r="E96" s="138"/>
      <c r="F96" s="138"/>
      <c r="G96" s="138"/>
      <c r="H96" s="138"/>
      <c r="I96" s="138"/>
      <c r="J96" s="147" t="s">
        <v>204</v>
      </c>
      <c r="K96" s="138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8" t="s">
        <v>205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206</v>
      </c>
    </row>
    <row r="99" s="9" customFormat="1" ht="24.96" customHeight="1">
      <c r="A99" s="9"/>
      <c r="B99" s="149"/>
      <c r="C99" s="9"/>
      <c r="D99" s="150" t="s">
        <v>214</v>
      </c>
      <c r="E99" s="151"/>
      <c r="F99" s="151"/>
      <c r="G99" s="151"/>
      <c r="H99" s="151"/>
      <c r="I99" s="151"/>
      <c r="J99" s="152">
        <f>J126</f>
        <v>0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1836</v>
      </c>
      <c r="E100" s="155"/>
      <c r="F100" s="155"/>
      <c r="G100" s="155"/>
      <c r="H100" s="155"/>
      <c r="I100" s="155"/>
      <c r="J100" s="156">
        <f>J127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1837</v>
      </c>
      <c r="E101" s="155"/>
      <c r="F101" s="155"/>
      <c r="G101" s="155"/>
      <c r="H101" s="155"/>
      <c r="I101" s="155"/>
      <c r="J101" s="156">
        <f>J138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1838</v>
      </c>
      <c r="E102" s="155"/>
      <c r="F102" s="155"/>
      <c r="G102" s="155"/>
      <c r="H102" s="155"/>
      <c r="I102" s="155"/>
      <c r="J102" s="156">
        <f>J146</f>
        <v>0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9"/>
      <c r="C103" s="9"/>
      <c r="D103" s="150" t="s">
        <v>229</v>
      </c>
      <c r="E103" s="151"/>
      <c r="F103" s="151"/>
      <c r="G103" s="151"/>
      <c r="H103" s="151"/>
      <c r="I103" s="151"/>
      <c r="J103" s="152">
        <f>J166</f>
        <v>0</v>
      </c>
      <c r="K103" s="9"/>
      <c r="L103" s="14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230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9" t="str">
        <f>E7</f>
        <v>Rekonstrukce budovy azylového domu Žofie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122</v>
      </c>
      <c r="L114" s="21"/>
    </row>
    <row r="115" s="2" customFormat="1" ht="16.5" customHeight="1">
      <c r="A115" s="37"/>
      <c r="B115" s="38"/>
      <c r="C115" s="37"/>
      <c r="D115" s="37"/>
      <c r="E115" s="129" t="s">
        <v>126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130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c - Ústřední vytápění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7"/>
      <c r="E119" s="37"/>
      <c r="F119" s="26" t="str">
        <f>F14</f>
        <v xml:space="preserve"> </v>
      </c>
      <c r="G119" s="37"/>
      <c r="H119" s="37"/>
      <c r="I119" s="31" t="s">
        <v>23</v>
      </c>
      <c r="J119" s="68" t="str">
        <f>IF(J14="","",J14)</f>
        <v>29. 8. 2020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25</v>
      </c>
      <c r="D121" s="37"/>
      <c r="E121" s="37"/>
      <c r="F121" s="26" t="str">
        <f>E17</f>
        <v>Město Dvůr Králové n.L., nám. TGM 68, D.K.n.L.</v>
      </c>
      <c r="G121" s="37"/>
      <c r="H121" s="37"/>
      <c r="I121" s="31" t="s">
        <v>31</v>
      </c>
      <c r="J121" s="35" t="str">
        <f>E23</f>
        <v>Projektis spol. s r.o., Legionářská 562, D.K.n.L.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7"/>
      <c r="E122" s="37"/>
      <c r="F122" s="26" t="str">
        <f>IF(E20="","",E20)</f>
        <v>Vyplň údaj</v>
      </c>
      <c r="G122" s="37"/>
      <c r="H122" s="37"/>
      <c r="I122" s="31" t="s">
        <v>34</v>
      </c>
      <c r="J122" s="35" t="str">
        <f>E26</f>
        <v>ing. V. Švehla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7"/>
      <c r="B124" s="158"/>
      <c r="C124" s="159" t="s">
        <v>231</v>
      </c>
      <c r="D124" s="160" t="s">
        <v>62</v>
      </c>
      <c r="E124" s="160" t="s">
        <v>58</v>
      </c>
      <c r="F124" s="160" t="s">
        <v>59</v>
      </c>
      <c r="G124" s="160" t="s">
        <v>232</v>
      </c>
      <c r="H124" s="160" t="s">
        <v>233</v>
      </c>
      <c r="I124" s="160" t="s">
        <v>234</v>
      </c>
      <c r="J124" s="160" t="s">
        <v>204</v>
      </c>
      <c r="K124" s="161" t="s">
        <v>235</v>
      </c>
      <c r="L124" s="162"/>
      <c r="M124" s="85" t="s">
        <v>1</v>
      </c>
      <c r="N124" s="86" t="s">
        <v>41</v>
      </c>
      <c r="O124" s="86" t="s">
        <v>236</v>
      </c>
      <c r="P124" s="86" t="s">
        <v>237</v>
      </c>
      <c r="Q124" s="86" t="s">
        <v>238</v>
      </c>
      <c r="R124" s="86" t="s">
        <v>239</v>
      </c>
      <c r="S124" s="86" t="s">
        <v>240</v>
      </c>
      <c r="T124" s="87" t="s">
        <v>241</v>
      </c>
      <c r="U124" s="157"/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/>
    </row>
    <row r="125" s="2" customFormat="1" ht="22.8" customHeight="1">
      <c r="A125" s="37"/>
      <c r="B125" s="38"/>
      <c r="C125" s="92" t="s">
        <v>242</v>
      </c>
      <c r="D125" s="37"/>
      <c r="E125" s="37"/>
      <c r="F125" s="37"/>
      <c r="G125" s="37"/>
      <c r="H125" s="37"/>
      <c r="I125" s="37"/>
      <c r="J125" s="163">
        <f>BK125</f>
        <v>0</v>
      </c>
      <c r="K125" s="37"/>
      <c r="L125" s="38"/>
      <c r="M125" s="88"/>
      <c r="N125" s="72"/>
      <c r="O125" s="89"/>
      <c r="P125" s="164">
        <f>P126+P166</f>
        <v>0</v>
      </c>
      <c r="Q125" s="89"/>
      <c r="R125" s="164">
        <f>R126+R166</f>
        <v>1.2425590358</v>
      </c>
      <c r="S125" s="89"/>
      <c r="T125" s="165">
        <f>T126+T166</f>
        <v>2.1519999999999997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76</v>
      </c>
      <c r="AU125" s="18" t="s">
        <v>206</v>
      </c>
      <c r="BK125" s="166">
        <f>BK126+BK166</f>
        <v>0</v>
      </c>
    </row>
    <row r="126" s="12" customFormat="1" ht="25.92" customHeight="1">
      <c r="A126" s="12"/>
      <c r="B126" s="167"/>
      <c r="C126" s="12"/>
      <c r="D126" s="168" t="s">
        <v>76</v>
      </c>
      <c r="E126" s="169" t="s">
        <v>957</v>
      </c>
      <c r="F126" s="169" t="s">
        <v>958</v>
      </c>
      <c r="G126" s="12"/>
      <c r="H126" s="12"/>
      <c r="I126" s="170"/>
      <c r="J126" s="171">
        <f>BK126</f>
        <v>0</v>
      </c>
      <c r="K126" s="12"/>
      <c r="L126" s="167"/>
      <c r="M126" s="172"/>
      <c r="N126" s="173"/>
      <c r="O126" s="173"/>
      <c r="P126" s="174">
        <f>P127+P138+P146</f>
        <v>0</v>
      </c>
      <c r="Q126" s="173"/>
      <c r="R126" s="174">
        <f>R127+R138+R146</f>
        <v>1.2425590358</v>
      </c>
      <c r="S126" s="173"/>
      <c r="T126" s="175">
        <f>T127+T138+T146</f>
        <v>2.1519999999999997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8" t="s">
        <v>87</v>
      </c>
      <c r="AT126" s="176" t="s">
        <v>76</v>
      </c>
      <c r="AU126" s="176" t="s">
        <v>77</v>
      </c>
      <c r="AY126" s="168" t="s">
        <v>245</v>
      </c>
      <c r="BK126" s="177">
        <f>BK127+BK138+BK146</f>
        <v>0</v>
      </c>
    </row>
    <row r="127" s="12" customFormat="1" ht="22.8" customHeight="1">
      <c r="A127" s="12"/>
      <c r="B127" s="167"/>
      <c r="C127" s="12"/>
      <c r="D127" s="168" t="s">
        <v>76</v>
      </c>
      <c r="E127" s="178" t="s">
        <v>1839</v>
      </c>
      <c r="F127" s="178" t="s">
        <v>1840</v>
      </c>
      <c r="G127" s="12"/>
      <c r="H127" s="12"/>
      <c r="I127" s="170"/>
      <c r="J127" s="179">
        <f>BK127</f>
        <v>0</v>
      </c>
      <c r="K127" s="12"/>
      <c r="L127" s="167"/>
      <c r="M127" s="172"/>
      <c r="N127" s="173"/>
      <c r="O127" s="173"/>
      <c r="P127" s="174">
        <f>SUM(P128:P137)</f>
        <v>0</v>
      </c>
      <c r="Q127" s="173"/>
      <c r="R127" s="174">
        <f>SUM(R128:R137)</f>
        <v>0.14216807500000001</v>
      </c>
      <c r="S127" s="173"/>
      <c r="T127" s="175">
        <f>SUM(T128:T137)</f>
        <v>0.32000000000000001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8" t="s">
        <v>87</v>
      </c>
      <c r="AT127" s="176" t="s">
        <v>76</v>
      </c>
      <c r="AU127" s="176" t="s">
        <v>8</v>
      </c>
      <c r="AY127" s="168" t="s">
        <v>245</v>
      </c>
      <c r="BK127" s="177">
        <f>SUM(BK128:BK137)</f>
        <v>0</v>
      </c>
    </row>
    <row r="128" s="2" customFormat="1" ht="24.15" customHeight="1">
      <c r="A128" s="37"/>
      <c r="B128" s="180"/>
      <c r="C128" s="181" t="s">
        <v>8</v>
      </c>
      <c r="D128" s="181" t="s">
        <v>248</v>
      </c>
      <c r="E128" s="182" t="s">
        <v>1841</v>
      </c>
      <c r="F128" s="183" t="s">
        <v>1842</v>
      </c>
      <c r="G128" s="184" t="s">
        <v>515</v>
      </c>
      <c r="H128" s="185">
        <v>100</v>
      </c>
      <c r="I128" s="186"/>
      <c r="J128" s="187">
        <f>ROUND(I128*H128,0)</f>
        <v>0</v>
      </c>
      <c r="K128" s="183" t="s">
        <v>252</v>
      </c>
      <c r="L128" s="38"/>
      <c r="M128" s="188" t="s">
        <v>1</v>
      </c>
      <c r="N128" s="189" t="s">
        <v>43</v>
      </c>
      <c r="O128" s="76"/>
      <c r="P128" s="190">
        <f>O128*H128</f>
        <v>0</v>
      </c>
      <c r="Q128" s="190">
        <v>1.995E-05</v>
      </c>
      <c r="R128" s="190">
        <f>Q128*H128</f>
        <v>0.0019950000000000002</v>
      </c>
      <c r="S128" s="190">
        <v>0.0032000000000000002</v>
      </c>
      <c r="T128" s="191">
        <f>S128*H128</f>
        <v>0.32000000000000001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2" t="s">
        <v>355</v>
      </c>
      <c r="AT128" s="192" t="s">
        <v>248</v>
      </c>
      <c r="AU128" s="192" t="s">
        <v>87</v>
      </c>
      <c r="AY128" s="18" t="s">
        <v>245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87</v>
      </c>
      <c r="BK128" s="193">
        <f>ROUND(I128*H128,0)</f>
        <v>0</v>
      </c>
      <c r="BL128" s="18" t="s">
        <v>355</v>
      </c>
      <c r="BM128" s="192" t="s">
        <v>87</v>
      </c>
    </row>
    <row r="129" s="2" customFormat="1" ht="24.15" customHeight="1">
      <c r="A129" s="37"/>
      <c r="B129" s="180"/>
      <c r="C129" s="181" t="s">
        <v>87</v>
      </c>
      <c r="D129" s="181" t="s">
        <v>248</v>
      </c>
      <c r="E129" s="182" t="s">
        <v>1843</v>
      </c>
      <c r="F129" s="183" t="s">
        <v>1844</v>
      </c>
      <c r="G129" s="184" t="s">
        <v>515</v>
      </c>
      <c r="H129" s="185">
        <v>125</v>
      </c>
      <c r="I129" s="186"/>
      <c r="J129" s="187">
        <f>ROUND(I129*H129,0)</f>
        <v>0</v>
      </c>
      <c r="K129" s="183" t="s">
        <v>252</v>
      </c>
      <c r="L129" s="38"/>
      <c r="M129" s="188" t="s">
        <v>1</v>
      </c>
      <c r="N129" s="189" t="s">
        <v>43</v>
      </c>
      <c r="O129" s="76"/>
      <c r="P129" s="190">
        <f>O129*H129</f>
        <v>0</v>
      </c>
      <c r="Q129" s="190">
        <v>0.00047196</v>
      </c>
      <c r="R129" s="190">
        <f>Q129*H129</f>
        <v>0.058994999999999999</v>
      </c>
      <c r="S129" s="190">
        <v>0</v>
      </c>
      <c r="T129" s="19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2" t="s">
        <v>355</v>
      </c>
      <c r="AT129" s="192" t="s">
        <v>248</v>
      </c>
      <c r="AU129" s="192" t="s">
        <v>87</v>
      </c>
      <c r="AY129" s="18" t="s">
        <v>245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8" t="s">
        <v>87</v>
      </c>
      <c r="BK129" s="193">
        <f>ROUND(I129*H129,0)</f>
        <v>0</v>
      </c>
      <c r="BL129" s="18" t="s">
        <v>355</v>
      </c>
      <c r="BM129" s="192" t="s">
        <v>253</v>
      </c>
    </row>
    <row r="130" s="2" customFormat="1" ht="24.15" customHeight="1">
      <c r="A130" s="37"/>
      <c r="B130" s="180"/>
      <c r="C130" s="181" t="s">
        <v>246</v>
      </c>
      <c r="D130" s="181" t="s">
        <v>248</v>
      </c>
      <c r="E130" s="182" t="s">
        <v>1845</v>
      </c>
      <c r="F130" s="183" t="s">
        <v>1846</v>
      </c>
      <c r="G130" s="184" t="s">
        <v>515</v>
      </c>
      <c r="H130" s="185">
        <v>100</v>
      </c>
      <c r="I130" s="186"/>
      <c r="J130" s="187">
        <f>ROUND(I130*H130,0)</f>
        <v>0</v>
      </c>
      <c r="K130" s="183" t="s">
        <v>252</v>
      </c>
      <c r="L130" s="38"/>
      <c r="M130" s="188" t="s">
        <v>1</v>
      </c>
      <c r="N130" s="189" t="s">
        <v>43</v>
      </c>
      <c r="O130" s="76"/>
      <c r="P130" s="190">
        <f>O130*H130</f>
        <v>0</v>
      </c>
      <c r="Q130" s="190">
        <v>0.00058101500000000005</v>
      </c>
      <c r="R130" s="190">
        <f>Q130*H130</f>
        <v>0.058101500000000007</v>
      </c>
      <c r="S130" s="190">
        <v>0</v>
      </c>
      <c r="T130" s="19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2" t="s">
        <v>355</v>
      </c>
      <c r="AT130" s="192" t="s">
        <v>248</v>
      </c>
      <c r="AU130" s="192" t="s">
        <v>87</v>
      </c>
      <c r="AY130" s="18" t="s">
        <v>245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8" t="s">
        <v>87</v>
      </c>
      <c r="BK130" s="193">
        <f>ROUND(I130*H130,0)</f>
        <v>0</v>
      </c>
      <c r="BL130" s="18" t="s">
        <v>355</v>
      </c>
      <c r="BM130" s="192" t="s">
        <v>277</v>
      </c>
    </row>
    <row r="131" s="2" customFormat="1" ht="24.15" customHeight="1">
      <c r="A131" s="37"/>
      <c r="B131" s="180"/>
      <c r="C131" s="181" t="s">
        <v>253</v>
      </c>
      <c r="D131" s="181" t="s">
        <v>248</v>
      </c>
      <c r="E131" s="182" t="s">
        <v>1847</v>
      </c>
      <c r="F131" s="183" t="s">
        <v>1848</v>
      </c>
      <c r="G131" s="184" t="s">
        <v>515</v>
      </c>
      <c r="H131" s="185">
        <v>25</v>
      </c>
      <c r="I131" s="186"/>
      <c r="J131" s="187">
        <f>ROUND(I131*H131,0)</f>
        <v>0</v>
      </c>
      <c r="K131" s="183" t="s">
        <v>252</v>
      </c>
      <c r="L131" s="38"/>
      <c r="M131" s="188" t="s">
        <v>1</v>
      </c>
      <c r="N131" s="189" t="s">
        <v>43</v>
      </c>
      <c r="O131" s="76"/>
      <c r="P131" s="190">
        <f>O131*H131</f>
        <v>0</v>
      </c>
      <c r="Q131" s="190">
        <v>0.00071773500000000005</v>
      </c>
      <c r="R131" s="190">
        <f>Q131*H131</f>
        <v>0.017943375000000001</v>
      </c>
      <c r="S131" s="190">
        <v>0</v>
      </c>
      <c r="T131" s="19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2" t="s">
        <v>355</v>
      </c>
      <c r="AT131" s="192" t="s">
        <v>248</v>
      </c>
      <c r="AU131" s="192" t="s">
        <v>87</v>
      </c>
      <c r="AY131" s="18" t="s">
        <v>245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8" t="s">
        <v>87</v>
      </c>
      <c r="BK131" s="193">
        <f>ROUND(I131*H131,0)</f>
        <v>0</v>
      </c>
      <c r="BL131" s="18" t="s">
        <v>355</v>
      </c>
      <c r="BM131" s="192" t="s">
        <v>295</v>
      </c>
    </row>
    <row r="132" s="2" customFormat="1" ht="24.15" customHeight="1">
      <c r="A132" s="37"/>
      <c r="B132" s="180"/>
      <c r="C132" s="181" t="s">
        <v>281</v>
      </c>
      <c r="D132" s="181" t="s">
        <v>248</v>
      </c>
      <c r="E132" s="182" t="s">
        <v>1849</v>
      </c>
      <c r="F132" s="183" t="s">
        <v>1850</v>
      </c>
      <c r="G132" s="184" t="s">
        <v>275</v>
      </c>
      <c r="H132" s="185">
        <v>88</v>
      </c>
      <c r="I132" s="186"/>
      <c r="J132" s="187">
        <f>ROUND(I132*H132,0)</f>
        <v>0</v>
      </c>
      <c r="K132" s="183" t="s">
        <v>252</v>
      </c>
      <c r="L132" s="38"/>
      <c r="M132" s="188" t="s">
        <v>1</v>
      </c>
      <c r="N132" s="189" t="s">
        <v>43</v>
      </c>
      <c r="O132" s="76"/>
      <c r="P132" s="190">
        <f>O132*H132</f>
        <v>0</v>
      </c>
      <c r="Q132" s="190">
        <v>1.22E-05</v>
      </c>
      <c r="R132" s="190">
        <f>Q132*H132</f>
        <v>0.0010736000000000001</v>
      </c>
      <c r="S132" s="190">
        <v>0</v>
      </c>
      <c r="T132" s="19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2" t="s">
        <v>355</v>
      </c>
      <c r="AT132" s="192" t="s">
        <v>248</v>
      </c>
      <c r="AU132" s="192" t="s">
        <v>87</v>
      </c>
      <c r="AY132" s="18" t="s">
        <v>245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87</v>
      </c>
      <c r="BK132" s="193">
        <f>ROUND(I132*H132,0)</f>
        <v>0</v>
      </c>
      <c r="BL132" s="18" t="s">
        <v>355</v>
      </c>
      <c r="BM132" s="192" t="s">
        <v>307</v>
      </c>
    </row>
    <row r="133" s="2" customFormat="1" ht="24.15" customHeight="1">
      <c r="A133" s="37"/>
      <c r="B133" s="180"/>
      <c r="C133" s="181" t="s">
        <v>277</v>
      </c>
      <c r="D133" s="181" t="s">
        <v>248</v>
      </c>
      <c r="E133" s="182" t="s">
        <v>1851</v>
      </c>
      <c r="F133" s="183" t="s">
        <v>1852</v>
      </c>
      <c r="G133" s="184" t="s">
        <v>275</v>
      </c>
      <c r="H133" s="185">
        <v>24</v>
      </c>
      <c r="I133" s="186"/>
      <c r="J133" s="187">
        <f>ROUND(I133*H133,0)</f>
        <v>0</v>
      </c>
      <c r="K133" s="183" t="s">
        <v>252</v>
      </c>
      <c r="L133" s="38"/>
      <c r="M133" s="188" t="s">
        <v>1</v>
      </c>
      <c r="N133" s="189" t="s">
        <v>43</v>
      </c>
      <c r="O133" s="76"/>
      <c r="P133" s="190">
        <f>O133*H133</f>
        <v>0</v>
      </c>
      <c r="Q133" s="190">
        <v>0.00015547</v>
      </c>
      <c r="R133" s="190">
        <f>Q133*H133</f>
        <v>0.00373128</v>
      </c>
      <c r="S133" s="190">
        <v>0</v>
      </c>
      <c r="T133" s="19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2" t="s">
        <v>355</v>
      </c>
      <c r="AT133" s="192" t="s">
        <v>248</v>
      </c>
      <c r="AU133" s="192" t="s">
        <v>87</v>
      </c>
      <c r="AY133" s="18" t="s">
        <v>245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8" t="s">
        <v>87</v>
      </c>
      <c r="BK133" s="193">
        <f>ROUND(I133*H133,0)</f>
        <v>0</v>
      </c>
      <c r="BL133" s="18" t="s">
        <v>355</v>
      </c>
      <c r="BM133" s="192" t="s">
        <v>323</v>
      </c>
    </row>
    <row r="134" s="2" customFormat="1" ht="24.15" customHeight="1">
      <c r="A134" s="37"/>
      <c r="B134" s="180"/>
      <c r="C134" s="181" t="s">
        <v>286</v>
      </c>
      <c r="D134" s="181" t="s">
        <v>248</v>
      </c>
      <c r="E134" s="182" t="s">
        <v>1853</v>
      </c>
      <c r="F134" s="183" t="s">
        <v>1854</v>
      </c>
      <c r="G134" s="184" t="s">
        <v>515</v>
      </c>
      <c r="H134" s="185">
        <v>250</v>
      </c>
      <c r="I134" s="186"/>
      <c r="J134" s="187">
        <f>ROUND(I134*H134,0)</f>
        <v>0</v>
      </c>
      <c r="K134" s="183" t="s">
        <v>252</v>
      </c>
      <c r="L134" s="38"/>
      <c r="M134" s="188" t="s">
        <v>1</v>
      </c>
      <c r="N134" s="189" t="s">
        <v>43</v>
      </c>
      <c r="O134" s="76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2" t="s">
        <v>355</v>
      </c>
      <c r="AT134" s="192" t="s">
        <v>248</v>
      </c>
      <c r="AU134" s="192" t="s">
        <v>87</v>
      </c>
      <c r="AY134" s="18" t="s">
        <v>245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8" t="s">
        <v>87</v>
      </c>
      <c r="BK134" s="193">
        <f>ROUND(I134*H134,0)</f>
        <v>0</v>
      </c>
      <c r="BL134" s="18" t="s">
        <v>355</v>
      </c>
      <c r="BM134" s="192" t="s">
        <v>342</v>
      </c>
    </row>
    <row r="135" s="2" customFormat="1" ht="24.15" customHeight="1">
      <c r="A135" s="37"/>
      <c r="B135" s="180"/>
      <c r="C135" s="181" t="s">
        <v>295</v>
      </c>
      <c r="D135" s="181" t="s">
        <v>248</v>
      </c>
      <c r="E135" s="182" t="s">
        <v>1855</v>
      </c>
      <c r="F135" s="183" t="s">
        <v>1856</v>
      </c>
      <c r="G135" s="184" t="s">
        <v>275</v>
      </c>
      <c r="H135" s="185">
        <v>24</v>
      </c>
      <c r="I135" s="186"/>
      <c r="J135" s="187">
        <f>ROUND(I135*H135,0)</f>
        <v>0</v>
      </c>
      <c r="K135" s="183" t="s">
        <v>252</v>
      </c>
      <c r="L135" s="38"/>
      <c r="M135" s="188" t="s">
        <v>1</v>
      </c>
      <c r="N135" s="189" t="s">
        <v>43</v>
      </c>
      <c r="O135" s="76"/>
      <c r="P135" s="190">
        <f>O135*H135</f>
        <v>0</v>
      </c>
      <c r="Q135" s="190">
        <v>1.368E-05</v>
      </c>
      <c r="R135" s="190">
        <f>Q135*H135</f>
        <v>0.00032832</v>
      </c>
      <c r="S135" s="190">
        <v>0</v>
      </c>
      <c r="T135" s="19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2" t="s">
        <v>355</v>
      </c>
      <c r="AT135" s="192" t="s">
        <v>248</v>
      </c>
      <c r="AU135" s="192" t="s">
        <v>87</v>
      </c>
      <c r="AY135" s="18" t="s">
        <v>245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87</v>
      </c>
      <c r="BK135" s="193">
        <f>ROUND(I135*H135,0)</f>
        <v>0</v>
      </c>
      <c r="BL135" s="18" t="s">
        <v>355</v>
      </c>
      <c r="BM135" s="192" t="s">
        <v>355</v>
      </c>
    </row>
    <row r="136" s="2" customFormat="1" ht="14.4" customHeight="1">
      <c r="A136" s="37"/>
      <c r="B136" s="180"/>
      <c r="C136" s="181" t="s">
        <v>285</v>
      </c>
      <c r="D136" s="181" t="s">
        <v>248</v>
      </c>
      <c r="E136" s="182" t="s">
        <v>1857</v>
      </c>
      <c r="F136" s="183" t="s">
        <v>1858</v>
      </c>
      <c r="G136" s="184" t="s">
        <v>1692</v>
      </c>
      <c r="H136" s="185">
        <v>8</v>
      </c>
      <c r="I136" s="186"/>
      <c r="J136" s="187">
        <f>ROUND(I136*H136,0)</f>
        <v>0</v>
      </c>
      <c r="K136" s="183" t="s">
        <v>1</v>
      </c>
      <c r="L136" s="38"/>
      <c r="M136" s="188" t="s">
        <v>1</v>
      </c>
      <c r="N136" s="189" t="s">
        <v>43</v>
      </c>
      <c r="O136" s="76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2" t="s">
        <v>355</v>
      </c>
      <c r="AT136" s="192" t="s">
        <v>248</v>
      </c>
      <c r="AU136" s="192" t="s">
        <v>87</v>
      </c>
      <c r="AY136" s="18" t="s">
        <v>245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8" t="s">
        <v>87</v>
      </c>
      <c r="BK136" s="193">
        <f>ROUND(I136*H136,0)</f>
        <v>0</v>
      </c>
      <c r="BL136" s="18" t="s">
        <v>355</v>
      </c>
      <c r="BM136" s="192" t="s">
        <v>367</v>
      </c>
    </row>
    <row r="137" s="2" customFormat="1" ht="49.05" customHeight="1">
      <c r="A137" s="37"/>
      <c r="B137" s="180"/>
      <c r="C137" s="181" t="s">
        <v>307</v>
      </c>
      <c r="D137" s="181" t="s">
        <v>248</v>
      </c>
      <c r="E137" s="182" t="s">
        <v>1859</v>
      </c>
      <c r="F137" s="183" t="s">
        <v>1860</v>
      </c>
      <c r="G137" s="184" t="s">
        <v>304</v>
      </c>
      <c r="H137" s="185">
        <v>0.14199999999999999</v>
      </c>
      <c r="I137" s="186"/>
      <c r="J137" s="187">
        <f>ROUND(I137*H137,0)</f>
        <v>0</v>
      </c>
      <c r="K137" s="183" t="s">
        <v>252</v>
      </c>
      <c r="L137" s="38"/>
      <c r="M137" s="188" t="s">
        <v>1</v>
      </c>
      <c r="N137" s="189" t="s">
        <v>43</v>
      </c>
      <c r="O137" s="7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2" t="s">
        <v>355</v>
      </c>
      <c r="AT137" s="192" t="s">
        <v>248</v>
      </c>
      <c r="AU137" s="192" t="s">
        <v>87</v>
      </c>
      <c r="AY137" s="18" t="s">
        <v>245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87</v>
      </c>
      <c r="BK137" s="193">
        <f>ROUND(I137*H137,0)</f>
        <v>0</v>
      </c>
      <c r="BL137" s="18" t="s">
        <v>355</v>
      </c>
      <c r="BM137" s="192" t="s">
        <v>382</v>
      </c>
    </row>
    <row r="138" s="12" customFormat="1" ht="22.8" customHeight="1">
      <c r="A138" s="12"/>
      <c r="B138" s="167"/>
      <c r="C138" s="12"/>
      <c r="D138" s="168" t="s">
        <v>76</v>
      </c>
      <c r="E138" s="178" t="s">
        <v>1861</v>
      </c>
      <c r="F138" s="178" t="s">
        <v>1862</v>
      </c>
      <c r="G138" s="12"/>
      <c r="H138" s="12"/>
      <c r="I138" s="170"/>
      <c r="J138" s="179">
        <f>BK138</f>
        <v>0</v>
      </c>
      <c r="K138" s="12"/>
      <c r="L138" s="167"/>
      <c r="M138" s="172"/>
      <c r="N138" s="173"/>
      <c r="O138" s="173"/>
      <c r="P138" s="174">
        <f>SUM(P139:P145)</f>
        <v>0</v>
      </c>
      <c r="Q138" s="173"/>
      <c r="R138" s="174">
        <f>SUM(R139:R145)</f>
        <v>0.044580960799999993</v>
      </c>
      <c r="S138" s="173"/>
      <c r="T138" s="175">
        <f>SUM(T139:T145)</f>
        <v>0.14080000000000001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8" t="s">
        <v>87</v>
      </c>
      <c r="AT138" s="176" t="s">
        <v>76</v>
      </c>
      <c r="AU138" s="176" t="s">
        <v>8</v>
      </c>
      <c r="AY138" s="168" t="s">
        <v>245</v>
      </c>
      <c r="BK138" s="177">
        <f>SUM(BK139:BK145)</f>
        <v>0</v>
      </c>
    </row>
    <row r="139" s="2" customFormat="1" ht="24.15" customHeight="1">
      <c r="A139" s="37"/>
      <c r="B139" s="180"/>
      <c r="C139" s="181" t="s">
        <v>313</v>
      </c>
      <c r="D139" s="181" t="s">
        <v>248</v>
      </c>
      <c r="E139" s="182" t="s">
        <v>1863</v>
      </c>
      <c r="F139" s="183" t="s">
        <v>1864</v>
      </c>
      <c r="G139" s="184" t="s">
        <v>275</v>
      </c>
      <c r="H139" s="185">
        <v>128</v>
      </c>
      <c r="I139" s="186"/>
      <c r="J139" s="187">
        <f>ROUND(I139*H139,0)</f>
        <v>0</v>
      </c>
      <c r="K139" s="183" t="s">
        <v>252</v>
      </c>
      <c r="L139" s="38"/>
      <c r="M139" s="188" t="s">
        <v>1</v>
      </c>
      <c r="N139" s="189" t="s">
        <v>43</v>
      </c>
      <c r="O139" s="76"/>
      <c r="P139" s="190">
        <f>O139*H139</f>
        <v>0</v>
      </c>
      <c r="Q139" s="190">
        <v>5.94E-05</v>
      </c>
      <c r="R139" s="190">
        <f>Q139*H139</f>
        <v>0.0076032000000000001</v>
      </c>
      <c r="S139" s="190">
        <v>0.0011000000000000001</v>
      </c>
      <c r="T139" s="191">
        <f>S139*H139</f>
        <v>0.14080000000000001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2" t="s">
        <v>355</v>
      </c>
      <c r="AT139" s="192" t="s">
        <v>248</v>
      </c>
      <c r="AU139" s="192" t="s">
        <v>87</v>
      </c>
      <c r="AY139" s="18" t="s">
        <v>245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87</v>
      </c>
      <c r="BK139" s="193">
        <f>ROUND(I139*H139,0)</f>
        <v>0</v>
      </c>
      <c r="BL139" s="18" t="s">
        <v>355</v>
      </c>
      <c r="BM139" s="192" t="s">
        <v>391</v>
      </c>
    </row>
    <row r="140" s="2" customFormat="1" ht="24.15" customHeight="1">
      <c r="A140" s="37"/>
      <c r="B140" s="180"/>
      <c r="C140" s="181" t="s">
        <v>323</v>
      </c>
      <c r="D140" s="181" t="s">
        <v>248</v>
      </c>
      <c r="E140" s="182" t="s">
        <v>1865</v>
      </c>
      <c r="F140" s="183" t="s">
        <v>1866</v>
      </c>
      <c r="G140" s="184" t="s">
        <v>275</v>
      </c>
      <c r="H140" s="185">
        <v>2</v>
      </c>
      <c r="I140" s="186"/>
      <c r="J140" s="187">
        <f>ROUND(I140*H140,0)</f>
        <v>0</v>
      </c>
      <c r="K140" s="183" t="s">
        <v>252</v>
      </c>
      <c r="L140" s="38"/>
      <c r="M140" s="188" t="s">
        <v>1</v>
      </c>
      <c r="N140" s="189" t="s">
        <v>43</v>
      </c>
      <c r="O140" s="76"/>
      <c r="P140" s="190">
        <f>O140*H140</f>
        <v>0</v>
      </c>
      <c r="Q140" s="190">
        <v>0.00025125400000000002</v>
      </c>
      <c r="R140" s="190">
        <f>Q140*H140</f>
        <v>0.00050250800000000003</v>
      </c>
      <c r="S140" s="190">
        <v>0</v>
      </c>
      <c r="T140" s="19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2" t="s">
        <v>355</v>
      </c>
      <c r="AT140" s="192" t="s">
        <v>248</v>
      </c>
      <c r="AU140" s="192" t="s">
        <v>87</v>
      </c>
      <c r="AY140" s="18" t="s">
        <v>245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87</v>
      </c>
      <c r="BK140" s="193">
        <f>ROUND(I140*H140,0)</f>
        <v>0</v>
      </c>
      <c r="BL140" s="18" t="s">
        <v>355</v>
      </c>
      <c r="BM140" s="192" t="s">
        <v>402</v>
      </c>
    </row>
    <row r="141" s="2" customFormat="1" ht="37.8" customHeight="1">
      <c r="A141" s="37"/>
      <c r="B141" s="180"/>
      <c r="C141" s="181" t="s">
        <v>335</v>
      </c>
      <c r="D141" s="181" t="s">
        <v>248</v>
      </c>
      <c r="E141" s="182" t="s">
        <v>1867</v>
      </c>
      <c r="F141" s="183" t="s">
        <v>1868</v>
      </c>
      <c r="G141" s="184" t="s">
        <v>275</v>
      </c>
      <c r="H141" s="185">
        <v>7</v>
      </c>
      <c r="I141" s="186"/>
      <c r="J141" s="187">
        <f>ROUND(I141*H141,0)</f>
        <v>0</v>
      </c>
      <c r="K141" s="183" t="s">
        <v>252</v>
      </c>
      <c r="L141" s="38"/>
      <c r="M141" s="188" t="s">
        <v>1</v>
      </c>
      <c r="N141" s="189" t="s">
        <v>43</v>
      </c>
      <c r="O141" s="76"/>
      <c r="P141" s="190">
        <f>O141*H141</f>
        <v>0</v>
      </c>
      <c r="Q141" s="190">
        <v>0.00023000000000000001</v>
      </c>
      <c r="R141" s="190">
        <f>Q141*H141</f>
        <v>0.0016100000000000001</v>
      </c>
      <c r="S141" s="190">
        <v>0</v>
      </c>
      <c r="T141" s="19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355</v>
      </c>
      <c r="AT141" s="192" t="s">
        <v>248</v>
      </c>
      <c r="AU141" s="192" t="s">
        <v>87</v>
      </c>
      <c r="AY141" s="18" t="s">
        <v>245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87</v>
      </c>
      <c r="BK141" s="193">
        <f>ROUND(I141*H141,0)</f>
        <v>0</v>
      </c>
      <c r="BL141" s="18" t="s">
        <v>355</v>
      </c>
      <c r="BM141" s="192" t="s">
        <v>412</v>
      </c>
    </row>
    <row r="142" s="2" customFormat="1" ht="37.8" customHeight="1">
      <c r="A142" s="37"/>
      <c r="B142" s="180"/>
      <c r="C142" s="181" t="s">
        <v>342</v>
      </c>
      <c r="D142" s="181" t="s">
        <v>248</v>
      </c>
      <c r="E142" s="182" t="s">
        <v>1869</v>
      </c>
      <c r="F142" s="183" t="s">
        <v>1870</v>
      </c>
      <c r="G142" s="184" t="s">
        <v>275</v>
      </c>
      <c r="H142" s="185">
        <v>44</v>
      </c>
      <c r="I142" s="186"/>
      <c r="J142" s="187">
        <f>ROUND(I142*H142,0)</f>
        <v>0</v>
      </c>
      <c r="K142" s="183" t="s">
        <v>252</v>
      </c>
      <c r="L142" s="38"/>
      <c r="M142" s="188" t="s">
        <v>1</v>
      </c>
      <c r="N142" s="189" t="s">
        <v>43</v>
      </c>
      <c r="O142" s="76"/>
      <c r="P142" s="190">
        <f>O142*H142</f>
        <v>0</v>
      </c>
      <c r="Q142" s="190">
        <v>0.00013999999999999999</v>
      </c>
      <c r="R142" s="190">
        <f>Q142*H142</f>
        <v>0.0061599999999999997</v>
      </c>
      <c r="S142" s="190">
        <v>0</v>
      </c>
      <c r="T142" s="1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2" t="s">
        <v>355</v>
      </c>
      <c r="AT142" s="192" t="s">
        <v>248</v>
      </c>
      <c r="AU142" s="192" t="s">
        <v>87</v>
      </c>
      <c r="AY142" s="18" t="s">
        <v>245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87</v>
      </c>
      <c r="BK142" s="193">
        <f>ROUND(I142*H142,0)</f>
        <v>0</v>
      </c>
      <c r="BL142" s="18" t="s">
        <v>355</v>
      </c>
      <c r="BM142" s="192" t="s">
        <v>426</v>
      </c>
    </row>
    <row r="143" s="2" customFormat="1" ht="24.15" customHeight="1">
      <c r="A143" s="37"/>
      <c r="B143" s="180"/>
      <c r="C143" s="181" t="s">
        <v>9</v>
      </c>
      <c r="D143" s="181" t="s">
        <v>248</v>
      </c>
      <c r="E143" s="182" t="s">
        <v>1871</v>
      </c>
      <c r="F143" s="183" t="s">
        <v>1872</v>
      </c>
      <c r="G143" s="184" t="s">
        <v>275</v>
      </c>
      <c r="H143" s="185">
        <v>37</v>
      </c>
      <c r="I143" s="186"/>
      <c r="J143" s="187">
        <f>ROUND(I143*H143,0)</f>
        <v>0</v>
      </c>
      <c r="K143" s="183" t="s">
        <v>252</v>
      </c>
      <c r="L143" s="38"/>
      <c r="M143" s="188" t="s">
        <v>1</v>
      </c>
      <c r="N143" s="189" t="s">
        <v>43</v>
      </c>
      <c r="O143" s="76"/>
      <c r="P143" s="190">
        <f>O143*H143</f>
        <v>0</v>
      </c>
      <c r="Q143" s="190">
        <v>0.00070250740000000003</v>
      </c>
      <c r="R143" s="190">
        <f>Q143*H143</f>
        <v>0.025992773800000001</v>
      </c>
      <c r="S143" s="190">
        <v>0</v>
      </c>
      <c r="T143" s="19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2" t="s">
        <v>355</v>
      </c>
      <c r="AT143" s="192" t="s">
        <v>248</v>
      </c>
      <c r="AU143" s="192" t="s">
        <v>87</v>
      </c>
      <c r="AY143" s="18" t="s">
        <v>245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87</v>
      </c>
      <c r="BK143" s="193">
        <f>ROUND(I143*H143,0)</f>
        <v>0</v>
      </c>
      <c r="BL143" s="18" t="s">
        <v>355</v>
      </c>
      <c r="BM143" s="192" t="s">
        <v>436</v>
      </c>
    </row>
    <row r="144" s="2" customFormat="1" ht="24.15" customHeight="1">
      <c r="A144" s="37"/>
      <c r="B144" s="180"/>
      <c r="C144" s="181" t="s">
        <v>355</v>
      </c>
      <c r="D144" s="181" t="s">
        <v>248</v>
      </c>
      <c r="E144" s="182" t="s">
        <v>1873</v>
      </c>
      <c r="F144" s="183" t="s">
        <v>1874</v>
      </c>
      <c r="G144" s="184" t="s">
        <v>275</v>
      </c>
      <c r="H144" s="185">
        <v>7</v>
      </c>
      <c r="I144" s="186"/>
      <c r="J144" s="187">
        <f>ROUND(I144*H144,0)</f>
        <v>0</v>
      </c>
      <c r="K144" s="183" t="s">
        <v>252</v>
      </c>
      <c r="L144" s="38"/>
      <c r="M144" s="188" t="s">
        <v>1</v>
      </c>
      <c r="N144" s="189" t="s">
        <v>43</v>
      </c>
      <c r="O144" s="76"/>
      <c r="P144" s="190">
        <f>O144*H144</f>
        <v>0</v>
      </c>
      <c r="Q144" s="190">
        <v>0.00038749699999999999</v>
      </c>
      <c r="R144" s="190">
        <f>Q144*H144</f>
        <v>0.0027124789999999998</v>
      </c>
      <c r="S144" s="190">
        <v>0</v>
      </c>
      <c r="T144" s="19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2" t="s">
        <v>355</v>
      </c>
      <c r="AT144" s="192" t="s">
        <v>248</v>
      </c>
      <c r="AU144" s="192" t="s">
        <v>87</v>
      </c>
      <c r="AY144" s="18" t="s">
        <v>245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87</v>
      </c>
      <c r="BK144" s="193">
        <f>ROUND(I144*H144,0)</f>
        <v>0</v>
      </c>
      <c r="BL144" s="18" t="s">
        <v>355</v>
      </c>
      <c r="BM144" s="192" t="s">
        <v>468</v>
      </c>
    </row>
    <row r="145" s="2" customFormat="1" ht="37.8" customHeight="1">
      <c r="A145" s="37"/>
      <c r="B145" s="180"/>
      <c r="C145" s="181" t="s">
        <v>362</v>
      </c>
      <c r="D145" s="181" t="s">
        <v>248</v>
      </c>
      <c r="E145" s="182" t="s">
        <v>1875</v>
      </c>
      <c r="F145" s="183" t="s">
        <v>1876</v>
      </c>
      <c r="G145" s="184" t="s">
        <v>304</v>
      </c>
      <c r="H145" s="185">
        <v>0.044999999999999998</v>
      </c>
      <c r="I145" s="186"/>
      <c r="J145" s="187">
        <f>ROUND(I145*H145,0)</f>
        <v>0</v>
      </c>
      <c r="K145" s="183" t="s">
        <v>252</v>
      </c>
      <c r="L145" s="38"/>
      <c r="M145" s="188" t="s">
        <v>1</v>
      </c>
      <c r="N145" s="189" t="s">
        <v>43</v>
      </c>
      <c r="O145" s="7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2" t="s">
        <v>355</v>
      </c>
      <c r="AT145" s="192" t="s">
        <v>248</v>
      </c>
      <c r="AU145" s="192" t="s">
        <v>87</v>
      </c>
      <c r="AY145" s="18" t="s">
        <v>245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87</v>
      </c>
      <c r="BK145" s="193">
        <f>ROUND(I145*H145,0)</f>
        <v>0</v>
      </c>
      <c r="BL145" s="18" t="s">
        <v>355</v>
      </c>
      <c r="BM145" s="192" t="s">
        <v>483</v>
      </c>
    </row>
    <row r="146" s="12" customFormat="1" ht="22.8" customHeight="1">
      <c r="A146" s="12"/>
      <c r="B146" s="167"/>
      <c r="C146" s="12"/>
      <c r="D146" s="168" t="s">
        <v>76</v>
      </c>
      <c r="E146" s="178" t="s">
        <v>1877</v>
      </c>
      <c r="F146" s="178" t="s">
        <v>1878</v>
      </c>
      <c r="G146" s="12"/>
      <c r="H146" s="12"/>
      <c r="I146" s="170"/>
      <c r="J146" s="179">
        <f>BK146</f>
        <v>0</v>
      </c>
      <c r="K146" s="12"/>
      <c r="L146" s="167"/>
      <c r="M146" s="172"/>
      <c r="N146" s="173"/>
      <c r="O146" s="173"/>
      <c r="P146" s="174">
        <f>SUM(P147:P165)</f>
        <v>0</v>
      </c>
      <c r="Q146" s="173"/>
      <c r="R146" s="174">
        <f>SUM(R147:R165)</f>
        <v>1.0558100000000001</v>
      </c>
      <c r="S146" s="173"/>
      <c r="T146" s="175">
        <f>SUM(T147:T165)</f>
        <v>1.6911999999999998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8" t="s">
        <v>87</v>
      </c>
      <c r="AT146" s="176" t="s">
        <v>76</v>
      </c>
      <c r="AU146" s="176" t="s">
        <v>8</v>
      </c>
      <c r="AY146" s="168" t="s">
        <v>245</v>
      </c>
      <c r="BK146" s="177">
        <f>SUM(BK147:BK165)</f>
        <v>0</v>
      </c>
    </row>
    <row r="147" s="2" customFormat="1" ht="37.8" customHeight="1">
      <c r="A147" s="37"/>
      <c r="B147" s="180"/>
      <c r="C147" s="181" t="s">
        <v>367</v>
      </c>
      <c r="D147" s="181" t="s">
        <v>248</v>
      </c>
      <c r="E147" s="182" t="s">
        <v>1879</v>
      </c>
      <c r="F147" s="183" t="s">
        <v>1880</v>
      </c>
      <c r="G147" s="184" t="s">
        <v>275</v>
      </c>
      <c r="H147" s="185">
        <v>88</v>
      </c>
      <c r="I147" s="186"/>
      <c r="J147" s="187">
        <f>ROUND(I147*H147,0)</f>
        <v>0</v>
      </c>
      <c r="K147" s="183" t="s">
        <v>252</v>
      </c>
      <c r="L147" s="38"/>
      <c r="M147" s="188" t="s">
        <v>1</v>
      </c>
      <c r="N147" s="189" t="s">
        <v>43</v>
      </c>
      <c r="O147" s="7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2" t="s">
        <v>355</v>
      </c>
      <c r="AT147" s="192" t="s">
        <v>248</v>
      </c>
      <c r="AU147" s="192" t="s">
        <v>87</v>
      </c>
      <c r="AY147" s="18" t="s">
        <v>245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87</v>
      </c>
      <c r="BK147" s="193">
        <f>ROUND(I147*H147,0)</f>
        <v>0</v>
      </c>
      <c r="BL147" s="18" t="s">
        <v>355</v>
      </c>
      <c r="BM147" s="192" t="s">
        <v>507</v>
      </c>
    </row>
    <row r="148" s="2" customFormat="1" ht="14.4" customHeight="1">
      <c r="A148" s="37"/>
      <c r="B148" s="180"/>
      <c r="C148" s="181" t="s">
        <v>376</v>
      </c>
      <c r="D148" s="181" t="s">
        <v>248</v>
      </c>
      <c r="E148" s="182" t="s">
        <v>1881</v>
      </c>
      <c r="F148" s="183" t="s">
        <v>1882</v>
      </c>
      <c r="G148" s="184" t="s">
        <v>263</v>
      </c>
      <c r="H148" s="185">
        <v>160</v>
      </c>
      <c r="I148" s="186"/>
      <c r="J148" s="187">
        <f>ROUND(I148*H148,0)</f>
        <v>0</v>
      </c>
      <c r="K148" s="183" t="s">
        <v>252</v>
      </c>
      <c r="L148" s="38"/>
      <c r="M148" s="188" t="s">
        <v>1</v>
      </c>
      <c r="N148" s="189" t="s">
        <v>43</v>
      </c>
      <c r="O148" s="76"/>
      <c r="P148" s="190">
        <f>O148*H148</f>
        <v>0</v>
      </c>
      <c r="Q148" s="190">
        <v>0</v>
      </c>
      <c r="R148" s="190">
        <f>Q148*H148</f>
        <v>0</v>
      </c>
      <c r="S148" s="190">
        <v>0.01057</v>
      </c>
      <c r="T148" s="191">
        <f>S148*H148</f>
        <v>1.6911999999999998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2" t="s">
        <v>355</v>
      </c>
      <c r="AT148" s="192" t="s">
        <v>248</v>
      </c>
      <c r="AU148" s="192" t="s">
        <v>87</v>
      </c>
      <c r="AY148" s="18" t="s">
        <v>245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87</v>
      </c>
      <c r="BK148" s="193">
        <f>ROUND(I148*H148,0)</f>
        <v>0</v>
      </c>
      <c r="BL148" s="18" t="s">
        <v>355</v>
      </c>
      <c r="BM148" s="192" t="s">
        <v>531</v>
      </c>
    </row>
    <row r="149" s="2" customFormat="1" ht="49.05" customHeight="1">
      <c r="A149" s="37"/>
      <c r="B149" s="180"/>
      <c r="C149" s="181" t="s">
        <v>382</v>
      </c>
      <c r="D149" s="181" t="s">
        <v>248</v>
      </c>
      <c r="E149" s="182" t="s">
        <v>1883</v>
      </c>
      <c r="F149" s="183" t="s">
        <v>1884</v>
      </c>
      <c r="G149" s="184" t="s">
        <v>275</v>
      </c>
      <c r="H149" s="185">
        <v>1</v>
      </c>
      <c r="I149" s="186"/>
      <c r="J149" s="187">
        <f>ROUND(I149*H149,0)</f>
        <v>0</v>
      </c>
      <c r="K149" s="183" t="s">
        <v>252</v>
      </c>
      <c r="L149" s="38"/>
      <c r="M149" s="188" t="s">
        <v>1</v>
      </c>
      <c r="N149" s="189" t="s">
        <v>43</v>
      </c>
      <c r="O149" s="76"/>
      <c r="P149" s="190">
        <f>O149*H149</f>
        <v>0</v>
      </c>
      <c r="Q149" s="190">
        <v>0.01035</v>
      </c>
      <c r="R149" s="190">
        <f>Q149*H149</f>
        <v>0.01035</v>
      </c>
      <c r="S149" s="190">
        <v>0</v>
      </c>
      <c r="T149" s="19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2" t="s">
        <v>355</v>
      </c>
      <c r="AT149" s="192" t="s">
        <v>248</v>
      </c>
      <c r="AU149" s="192" t="s">
        <v>87</v>
      </c>
      <c r="AY149" s="18" t="s">
        <v>245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87</v>
      </c>
      <c r="BK149" s="193">
        <f>ROUND(I149*H149,0)</f>
        <v>0</v>
      </c>
      <c r="BL149" s="18" t="s">
        <v>355</v>
      </c>
      <c r="BM149" s="192" t="s">
        <v>550</v>
      </c>
    </row>
    <row r="150" s="2" customFormat="1" ht="49.05" customHeight="1">
      <c r="A150" s="37"/>
      <c r="B150" s="180"/>
      <c r="C150" s="181" t="s">
        <v>7</v>
      </c>
      <c r="D150" s="181" t="s">
        <v>248</v>
      </c>
      <c r="E150" s="182" t="s">
        <v>1885</v>
      </c>
      <c r="F150" s="183" t="s">
        <v>1886</v>
      </c>
      <c r="G150" s="184" t="s">
        <v>275</v>
      </c>
      <c r="H150" s="185">
        <v>2</v>
      </c>
      <c r="I150" s="186"/>
      <c r="J150" s="187">
        <f>ROUND(I150*H150,0)</f>
        <v>0</v>
      </c>
      <c r="K150" s="183" t="s">
        <v>252</v>
      </c>
      <c r="L150" s="38"/>
      <c r="M150" s="188" t="s">
        <v>1</v>
      </c>
      <c r="N150" s="189" t="s">
        <v>43</v>
      </c>
      <c r="O150" s="76"/>
      <c r="P150" s="190">
        <f>O150*H150</f>
        <v>0</v>
      </c>
      <c r="Q150" s="190">
        <v>0.012449999999999999</v>
      </c>
      <c r="R150" s="190">
        <f>Q150*H150</f>
        <v>0.024899999999999999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355</v>
      </c>
      <c r="AT150" s="192" t="s">
        <v>248</v>
      </c>
      <c r="AU150" s="192" t="s">
        <v>87</v>
      </c>
      <c r="AY150" s="18" t="s">
        <v>245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87</v>
      </c>
      <c r="BK150" s="193">
        <f>ROUND(I150*H150,0)</f>
        <v>0</v>
      </c>
      <c r="BL150" s="18" t="s">
        <v>355</v>
      </c>
      <c r="BM150" s="192" t="s">
        <v>561</v>
      </c>
    </row>
    <row r="151" s="2" customFormat="1" ht="49.05" customHeight="1">
      <c r="A151" s="37"/>
      <c r="B151" s="180"/>
      <c r="C151" s="181" t="s">
        <v>391</v>
      </c>
      <c r="D151" s="181" t="s">
        <v>248</v>
      </c>
      <c r="E151" s="182" t="s">
        <v>1887</v>
      </c>
      <c r="F151" s="183" t="s">
        <v>1888</v>
      </c>
      <c r="G151" s="184" t="s">
        <v>275</v>
      </c>
      <c r="H151" s="185">
        <v>8</v>
      </c>
      <c r="I151" s="186"/>
      <c r="J151" s="187">
        <f>ROUND(I151*H151,0)</f>
        <v>0</v>
      </c>
      <c r="K151" s="183" t="s">
        <v>252</v>
      </c>
      <c r="L151" s="38"/>
      <c r="M151" s="188" t="s">
        <v>1</v>
      </c>
      <c r="N151" s="189" t="s">
        <v>43</v>
      </c>
      <c r="O151" s="76"/>
      <c r="P151" s="190">
        <f>O151*H151</f>
        <v>0</v>
      </c>
      <c r="Q151" s="190">
        <v>0.014500000000000001</v>
      </c>
      <c r="R151" s="190">
        <f>Q151*H151</f>
        <v>0.11600000000000001</v>
      </c>
      <c r="S151" s="190">
        <v>0</v>
      </c>
      <c r="T151" s="19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2" t="s">
        <v>355</v>
      </c>
      <c r="AT151" s="192" t="s">
        <v>248</v>
      </c>
      <c r="AU151" s="192" t="s">
        <v>87</v>
      </c>
      <c r="AY151" s="18" t="s">
        <v>245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8" t="s">
        <v>87</v>
      </c>
      <c r="BK151" s="193">
        <f>ROUND(I151*H151,0)</f>
        <v>0</v>
      </c>
      <c r="BL151" s="18" t="s">
        <v>355</v>
      </c>
      <c r="BM151" s="192" t="s">
        <v>574</v>
      </c>
    </row>
    <row r="152" s="2" customFormat="1" ht="49.05" customHeight="1">
      <c r="A152" s="37"/>
      <c r="B152" s="180"/>
      <c r="C152" s="181" t="s">
        <v>396</v>
      </c>
      <c r="D152" s="181" t="s">
        <v>248</v>
      </c>
      <c r="E152" s="182" t="s">
        <v>1889</v>
      </c>
      <c r="F152" s="183" t="s">
        <v>1890</v>
      </c>
      <c r="G152" s="184" t="s">
        <v>275</v>
      </c>
      <c r="H152" s="185">
        <v>4</v>
      </c>
      <c r="I152" s="186"/>
      <c r="J152" s="187">
        <f>ROUND(I152*H152,0)</f>
        <v>0</v>
      </c>
      <c r="K152" s="183" t="s">
        <v>252</v>
      </c>
      <c r="L152" s="38"/>
      <c r="M152" s="188" t="s">
        <v>1</v>
      </c>
      <c r="N152" s="189" t="s">
        <v>43</v>
      </c>
      <c r="O152" s="76"/>
      <c r="P152" s="190">
        <f>O152*H152</f>
        <v>0</v>
      </c>
      <c r="Q152" s="190">
        <v>0.016549999999999999</v>
      </c>
      <c r="R152" s="190">
        <f>Q152*H152</f>
        <v>0.066199999999999995</v>
      </c>
      <c r="S152" s="190">
        <v>0</v>
      </c>
      <c r="T152" s="19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2" t="s">
        <v>355</v>
      </c>
      <c r="AT152" s="192" t="s">
        <v>248</v>
      </c>
      <c r="AU152" s="192" t="s">
        <v>87</v>
      </c>
      <c r="AY152" s="18" t="s">
        <v>245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87</v>
      </c>
      <c r="BK152" s="193">
        <f>ROUND(I152*H152,0)</f>
        <v>0</v>
      </c>
      <c r="BL152" s="18" t="s">
        <v>355</v>
      </c>
      <c r="BM152" s="192" t="s">
        <v>614</v>
      </c>
    </row>
    <row r="153" s="2" customFormat="1" ht="49.05" customHeight="1">
      <c r="A153" s="37"/>
      <c r="B153" s="180"/>
      <c r="C153" s="181" t="s">
        <v>402</v>
      </c>
      <c r="D153" s="181" t="s">
        <v>248</v>
      </c>
      <c r="E153" s="182" t="s">
        <v>1891</v>
      </c>
      <c r="F153" s="183" t="s">
        <v>1892</v>
      </c>
      <c r="G153" s="184" t="s">
        <v>275</v>
      </c>
      <c r="H153" s="185">
        <v>4</v>
      </c>
      <c r="I153" s="186"/>
      <c r="J153" s="187">
        <f>ROUND(I153*H153,0)</f>
        <v>0</v>
      </c>
      <c r="K153" s="183" t="s">
        <v>252</v>
      </c>
      <c r="L153" s="38"/>
      <c r="M153" s="188" t="s">
        <v>1</v>
      </c>
      <c r="N153" s="189" t="s">
        <v>43</v>
      </c>
      <c r="O153" s="76"/>
      <c r="P153" s="190">
        <f>O153*H153</f>
        <v>0</v>
      </c>
      <c r="Q153" s="190">
        <v>0.018599999999999998</v>
      </c>
      <c r="R153" s="190">
        <f>Q153*H153</f>
        <v>0.074399999999999994</v>
      </c>
      <c r="S153" s="190">
        <v>0</v>
      </c>
      <c r="T153" s="19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2" t="s">
        <v>355</v>
      </c>
      <c r="AT153" s="192" t="s">
        <v>248</v>
      </c>
      <c r="AU153" s="192" t="s">
        <v>87</v>
      </c>
      <c r="AY153" s="18" t="s">
        <v>245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87</v>
      </c>
      <c r="BK153" s="193">
        <f>ROUND(I153*H153,0)</f>
        <v>0</v>
      </c>
      <c r="BL153" s="18" t="s">
        <v>355</v>
      </c>
      <c r="BM153" s="192" t="s">
        <v>624</v>
      </c>
    </row>
    <row r="154" s="2" customFormat="1" ht="49.05" customHeight="1">
      <c r="A154" s="37"/>
      <c r="B154" s="180"/>
      <c r="C154" s="181" t="s">
        <v>408</v>
      </c>
      <c r="D154" s="181" t="s">
        <v>248</v>
      </c>
      <c r="E154" s="182" t="s">
        <v>1893</v>
      </c>
      <c r="F154" s="183" t="s">
        <v>1894</v>
      </c>
      <c r="G154" s="184" t="s">
        <v>275</v>
      </c>
      <c r="H154" s="185">
        <v>7</v>
      </c>
      <c r="I154" s="186"/>
      <c r="J154" s="187">
        <f>ROUND(I154*H154,0)</f>
        <v>0</v>
      </c>
      <c r="K154" s="183" t="s">
        <v>252</v>
      </c>
      <c r="L154" s="38"/>
      <c r="M154" s="188" t="s">
        <v>1</v>
      </c>
      <c r="N154" s="189" t="s">
        <v>43</v>
      </c>
      <c r="O154" s="76"/>
      <c r="P154" s="190">
        <f>O154*H154</f>
        <v>0</v>
      </c>
      <c r="Q154" s="190">
        <v>0.020650000000000002</v>
      </c>
      <c r="R154" s="190">
        <f>Q154*H154</f>
        <v>0.14455000000000001</v>
      </c>
      <c r="S154" s="190">
        <v>0</v>
      </c>
      <c r="T154" s="19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2" t="s">
        <v>355</v>
      </c>
      <c r="AT154" s="192" t="s">
        <v>248</v>
      </c>
      <c r="AU154" s="192" t="s">
        <v>87</v>
      </c>
      <c r="AY154" s="18" t="s">
        <v>245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87</v>
      </c>
      <c r="BK154" s="193">
        <f>ROUND(I154*H154,0)</f>
        <v>0</v>
      </c>
      <c r="BL154" s="18" t="s">
        <v>355</v>
      </c>
      <c r="BM154" s="192" t="s">
        <v>633</v>
      </c>
    </row>
    <row r="155" s="2" customFormat="1" ht="49.05" customHeight="1">
      <c r="A155" s="37"/>
      <c r="B155" s="180"/>
      <c r="C155" s="181" t="s">
        <v>412</v>
      </c>
      <c r="D155" s="181" t="s">
        <v>248</v>
      </c>
      <c r="E155" s="182" t="s">
        <v>1895</v>
      </c>
      <c r="F155" s="183" t="s">
        <v>1896</v>
      </c>
      <c r="G155" s="184" t="s">
        <v>275</v>
      </c>
      <c r="H155" s="185">
        <v>2</v>
      </c>
      <c r="I155" s="186"/>
      <c r="J155" s="187">
        <f>ROUND(I155*H155,0)</f>
        <v>0</v>
      </c>
      <c r="K155" s="183" t="s">
        <v>252</v>
      </c>
      <c r="L155" s="38"/>
      <c r="M155" s="188" t="s">
        <v>1</v>
      </c>
      <c r="N155" s="189" t="s">
        <v>43</v>
      </c>
      <c r="O155" s="76"/>
      <c r="P155" s="190">
        <f>O155*H155</f>
        <v>0</v>
      </c>
      <c r="Q155" s="190">
        <v>0.022700000000000001</v>
      </c>
      <c r="R155" s="190">
        <f>Q155*H155</f>
        <v>0.045400000000000003</v>
      </c>
      <c r="S155" s="190">
        <v>0</v>
      </c>
      <c r="T155" s="19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2" t="s">
        <v>355</v>
      </c>
      <c r="AT155" s="192" t="s">
        <v>248</v>
      </c>
      <c r="AU155" s="192" t="s">
        <v>87</v>
      </c>
      <c r="AY155" s="18" t="s">
        <v>245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87</v>
      </c>
      <c r="BK155" s="193">
        <f>ROUND(I155*H155,0)</f>
        <v>0</v>
      </c>
      <c r="BL155" s="18" t="s">
        <v>355</v>
      </c>
      <c r="BM155" s="192" t="s">
        <v>658</v>
      </c>
    </row>
    <row r="156" s="2" customFormat="1" ht="49.05" customHeight="1">
      <c r="A156" s="37"/>
      <c r="B156" s="180"/>
      <c r="C156" s="181" t="s">
        <v>421</v>
      </c>
      <c r="D156" s="181" t="s">
        <v>248</v>
      </c>
      <c r="E156" s="182" t="s">
        <v>1897</v>
      </c>
      <c r="F156" s="183" t="s">
        <v>1898</v>
      </c>
      <c r="G156" s="184" t="s">
        <v>275</v>
      </c>
      <c r="H156" s="185">
        <v>3</v>
      </c>
      <c r="I156" s="186"/>
      <c r="J156" s="187">
        <f>ROUND(I156*H156,0)</f>
        <v>0</v>
      </c>
      <c r="K156" s="183" t="s">
        <v>252</v>
      </c>
      <c r="L156" s="38"/>
      <c r="M156" s="188" t="s">
        <v>1</v>
      </c>
      <c r="N156" s="189" t="s">
        <v>43</v>
      </c>
      <c r="O156" s="76"/>
      <c r="P156" s="190">
        <f>O156*H156</f>
        <v>0</v>
      </c>
      <c r="Q156" s="190">
        <v>0.026800000000000001</v>
      </c>
      <c r="R156" s="190">
        <f>Q156*H156</f>
        <v>0.080399999999999999</v>
      </c>
      <c r="S156" s="190">
        <v>0</v>
      </c>
      <c r="T156" s="19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2" t="s">
        <v>355</v>
      </c>
      <c r="AT156" s="192" t="s">
        <v>248</v>
      </c>
      <c r="AU156" s="192" t="s">
        <v>87</v>
      </c>
      <c r="AY156" s="18" t="s">
        <v>245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87</v>
      </c>
      <c r="BK156" s="193">
        <f>ROUND(I156*H156,0)</f>
        <v>0</v>
      </c>
      <c r="BL156" s="18" t="s">
        <v>355</v>
      </c>
      <c r="BM156" s="192" t="s">
        <v>677</v>
      </c>
    </row>
    <row r="157" s="2" customFormat="1" ht="49.05" customHeight="1">
      <c r="A157" s="37"/>
      <c r="B157" s="180"/>
      <c r="C157" s="181" t="s">
        <v>426</v>
      </c>
      <c r="D157" s="181" t="s">
        <v>248</v>
      </c>
      <c r="E157" s="182" t="s">
        <v>1899</v>
      </c>
      <c r="F157" s="183" t="s">
        <v>1900</v>
      </c>
      <c r="G157" s="184" t="s">
        <v>275</v>
      </c>
      <c r="H157" s="185">
        <v>3</v>
      </c>
      <c r="I157" s="186"/>
      <c r="J157" s="187">
        <f>ROUND(I157*H157,0)</f>
        <v>0</v>
      </c>
      <c r="K157" s="183" t="s">
        <v>252</v>
      </c>
      <c r="L157" s="38"/>
      <c r="M157" s="188" t="s">
        <v>1</v>
      </c>
      <c r="N157" s="189" t="s">
        <v>43</v>
      </c>
      <c r="O157" s="76"/>
      <c r="P157" s="190">
        <f>O157*H157</f>
        <v>0</v>
      </c>
      <c r="Q157" s="190">
        <v>0.0309</v>
      </c>
      <c r="R157" s="190">
        <f>Q157*H157</f>
        <v>0.092700000000000005</v>
      </c>
      <c r="S157" s="190">
        <v>0</v>
      </c>
      <c r="T157" s="19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2" t="s">
        <v>355</v>
      </c>
      <c r="AT157" s="192" t="s">
        <v>248</v>
      </c>
      <c r="AU157" s="192" t="s">
        <v>87</v>
      </c>
      <c r="AY157" s="18" t="s">
        <v>245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8" t="s">
        <v>87</v>
      </c>
      <c r="BK157" s="193">
        <f>ROUND(I157*H157,0)</f>
        <v>0</v>
      </c>
      <c r="BL157" s="18" t="s">
        <v>355</v>
      </c>
      <c r="BM157" s="192" t="s">
        <v>699</v>
      </c>
    </row>
    <row r="158" s="2" customFormat="1" ht="49.05" customHeight="1">
      <c r="A158" s="37"/>
      <c r="B158" s="180"/>
      <c r="C158" s="181" t="s">
        <v>432</v>
      </c>
      <c r="D158" s="181" t="s">
        <v>248</v>
      </c>
      <c r="E158" s="182" t="s">
        <v>1901</v>
      </c>
      <c r="F158" s="183" t="s">
        <v>1902</v>
      </c>
      <c r="G158" s="184" t="s">
        <v>275</v>
      </c>
      <c r="H158" s="185">
        <v>1</v>
      </c>
      <c r="I158" s="186"/>
      <c r="J158" s="187">
        <f>ROUND(I158*H158,0)</f>
        <v>0</v>
      </c>
      <c r="K158" s="183" t="s">
        <v>252</v>
      </c>
      <c r="L158" s="38"/>
      <c r="M158" s="188" t="s">
        <v>1</v>
      </c>
      <c r="N158" s="189" t="s">
        <v>43</v>
      </c>
      <c r="O158" s="76"/>
      <c r="P158" s="190">
        <f>O158*H158</f>
        <v>0</v>
      </c>
      <c r="Q158" s="190">
        <v>0.025020000000000001</v>
      </c>
      <c r="R158" s="190">
        <f>Q158*H158</f>
        <v>0.025020000000000001</v>
      </c>
      <c r="S158" s="190">
        <v>0</v>
      </c>
      <c r="T158" s="19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2" t="s">
        <v>355</v>
      </c>
      <c r="AT158" s="192" t="s">
        <v>248</v>
      </c>
      <c r="AU158" s="192" t="s">
        <v>87</v>
      </c>
      <c r="AY158" s="18" t="s">
        <v>245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87</v>
      </c>
      <c r="BK158" s="193">
        <f>ROUND(I158*H158,0)</f>
        <v>0</v>
      </c>
      <c r="BL158" s="18" t="s">
        <v>355</v>
      </c>
      <c r="BM158" s="192" t="s">
        <v>708</v>
      </c>
    </row>
    <row r="159" s="2" customFormat="1" ht="49.05" customHeight="1">
      <c r="A159" s="37"/>
      <c r="B159" s="180"/>
      <c r="C159" s="181" t="s">
        <v>436</v>
      </c>
      <c r="D159" s="181" t="s">
        <v>248</v>
      </c>
      <c r="E159" s="182" t="s">
        <v>1903</v>
      </c>
      <c r="F159" s="183" t="s">
        <v>1904</v>
      </c>
      <c r="G159" s="184" t="s">
        <v>275</v>
      </c>
      <c r="H159" s="185">
        <v>1</v>
      </c>
      <c r="I159" s="186"/>
      <c r="J159" s="187">
        <f>ROUND(I159*H159,0)</f>
        <v>0</v>
      </c>
      <c r="K159" s="183" t="s">
        <v>252</v>
      </c>
      <c r="L159" s="38"/>
      <c r="M159" s="188" t="s">
        <v>1</v>
      </c>
      <c r="N159" s="189" t="s">
        <v>43</v>
      </c>
      <c r="O159" s="76"/>
      <c r="P159" s="190">
        <f>O159*H159</f>
        <v>0</v>
      </c>
      <c r="Q159" s="190">
        <v>0.031539999999999999</v>
      </c>
      <c r="R159" s="190">
        <f>Q159*H159</f>
        <v>0.031539999999999999</v>
      </c>
      <c r="S159" s="190">
        <v>0</v>
      </c>
      <c r="T159" s="19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2" t="s">
        <v>355</v>
      </c>
      <c r="AT159" s="192" t="s">
        <v>248</v>
      </c>
      <c r="AU159" s="192" t="s">
        <v>87</v>
      </c>
      <c r="AY159" s="18" t="s">
        <v>245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8" t="s">
        <v>87</v>
      </c>
      <c r="BK159" s="193">
        <f>ROUND(I159*H159,0)</f>
        <v>0</v>
      </c>
      <c r="BL159" s="18" t="s">
        <v>355</v>
      </c>
      <c r="BM159" s="192" t="s">
        <v>718</v>
      </c>
    </row>
    <row r="160" s="2" customFormat="1" ht="49.05" customHeight="1">
      <c r="A160" s="37"/>
      <c r="B160" s="180"/>
      <c r="C160" s="181" t="s">
        <v>440</v>
      </c>
      <c r="D160" s="181" t="s">
        <v>248</v>
      </c>
      <c r="E160" s="182" t="s">
        <v>1905</v>
      </c>
      <c r="F160" s="183" t="s">
        <v>1906</v>
      </c>
      <c r="G160" s="184" t="s">
        <v>275</v>
      </c>
      <c r="H160" s="185">
        <v>1</v>
      </c>
      <c r="I160" s="186"/>
      <c r="J160" s="187">
        <f>ROUND(I160*H160,0)</f>
        <v>0</v>
      </c>
      <c r="K160" s="183" t="s">
        <v>252</v>
      </c>
      <c r="L160" s="38"/>
      <c r="M160" s="188" t="s">
        <v>1</v>
      </c>
      <c r="N160" s="189" t="s">
        <v>43</v>
      </c>
      <c r="O160" s="76"/>
      <c r="P160" s="190">
        <f>O160*H160</f>
        <v>0</v>
      </c>
      <c r="Q160" s="190">
        <v>0.029149999999999999</v>
      </c>
      <c r="R160" s="190">
        <f>Q160*H160</f>
        <v>0.029149999999999999</v>
      </c>
      <c r="S160" s="190">
        <v>0</v>
      </c>
      <c r="T160" s="19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2" t="s">
        <v>355</v>
      </c>
      <c r="AT160" s="192" t="s">
        <v>248</v>
      </c>
      <c r="AU160" s="192" t="s">
        <v>87</v>
      </c>
      <c r="AY160" s="18" t="s">
        <v>245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87</v>
      </c>
      <c r="BK160" s="193">
        <f>ROUND(I160*H160,0)</f>
        <v>0</v>
      </c>
      <c r="BL160" s="18" t="s">
        <v>355</v>
      </c>
      <c r="BM160" s="192" t="s">
        <v>727</v>
      </c>
    </row>
    <row r="161" s="2" customFormat="1" ht="24.15" customHeight="1">
      <c r="A161" s="37"/>
      <c r="B161" s="180"/>
      <c r="C161" s="181" t="s">
        <v>468</v>
      </c>
      <c r="D161" s="181" t="s">
        <v>248</v>
      </c>
      <c r="E161" s="182" t="s">
        <v>1907</v>
      </c>
      <c r="F161" s="183" t="s">
        <v>1908</v>
      </c>
      <c r="G161" s="184" t="s">
        <v>275</v>
      </c>
      <c r="H161" s="185">
        <v>7</v>
      </c>
      <c r="I161" s="186"/>
      <c r="J161" s="187">
        <f>ROUND(I161*H161,0)</f>
        <v>0</v>
      </c>
      <c r="K161" s="183" t="s">
        <v>252</v>
      </c>
      <c r="L161" s="38"/>
      <c r="M161" s="188" t="s">
        <v>1</v>
      </c>
      <c r="N161" s="189" t="s">
        <v>43</v>
      </c>
      <c r="O161" s="76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2" t="s">
        <v>355</v>
      </c>
      <c r="AT161" s="192" t="s">
        <v>248</v>
      </c>
      <c r="AU161" s="192" t="s">
        <v>87</v>
      </c>
      <c r="AY161" s="18" t="s">
        <v>245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8" t="s">
        <v>87</v>
      </c>
      <c r="BK161" s="193">
        <f>ROUND(I161*H161,0)</f>
        <v>0</v>
      </c>
      <c r="BL161" s="18" t="s">
        <v>355</v>
      </c>
      <c r="BM161" s="192" t="s">
        <v>738</v>
      </c>
    </row>
    <row r="162" s="2" customFormat="1" ht="14.4" customHeight="1">
      <c r="A162" s="37"/>
      <c r="B162" s="180"/>
      <c r="C162" s="219" t="s">
        <v>478</v>
      </c>
      <c r="D162" s="219" t="s">
        <v>377</v>
      </c>
      <c r="E162" s="220" t="s">
        <v>1909</v>
      </c>
      <c r="F162" s="221" t="s">
        <v>1910</v>
      </c>
      <c r="G162" s="222" t="s">
        <v>275</v>
      </c>
      <c r="H162" s="223">
        <v>2</v>
      </c>
      <c r="I162" s="224"/>
      <c r="J162" s="225">
        <f>ROUND(I162*H162,0)</f>
        <v>0</v>
      </c>
      <c r="K162" s="221" t="s">
        <v>252</v>
      </c>
      <c r="L162" s="226"/>
      <c r="M162" s="227" t="s">
        <v>1</v>
      </c>
      <c r="N162" s="228" t="s">
        <v>43</v>
      </c>
      <c r="O162" s="76"/>
      <c r="P162" s="190">
        <f>O162*H162</f>
        <v>0</v>
      </c>
      <c r="Q162" s="190">
        <v>0.039100000000000003</v>
      </c>
      <c r="R162" s="190">
        <f>Q162*H162</f>
        <v>0.078200000000000006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468</v>
      </c>
      <c r="AT162" s="192" t="s">
        <v>377</v>
      </c>
      <c r="AU162" s="192" t="s">
        <v>87</v>
      </c>
      <c r="AY162" s="18" t="s">
        <v>245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87</v>
      </c>
      <c r="BK162" s="193">
        <f>ROUND(I162*H162,0)</f>
        <v>0</v>
      </c>
      <c r="BL162" s="18" t="s">
        <v>355</v>
      </c>
      <c r="BM162" s="192" t="s">
        <v>748</v>
      </c>
    </row>
    <row r="163" s="2" customFormat="1" ht="14.4" customHeight="1">
      <c r="A163" s="37"/>
      <c r="B163" s="180"/>
      <c r="C163" s="219" t="s">
        <v>483</v>
      </c>
      <c r="D163" s="219" t="s">
        <v>377</v>
      </c>
      <c r="E163" s="220" t="s">
        <v>1911</v>
      </c>
      <c r="F163" s="221" t="s">
        <v>1912</v>
      </c>
      <c r="G163" s="222" t="s">
        <v>275</v>
      </c>
      <c r="H163" s="223">
        <v>5</v>
      </c>
      <c r="I163" s="224"/>
      <c r="J163" s="225">
        <f>ROUND(I163*H163,0)</f>
        <v>0</v>
      </c>
      <c r="K163" s="221" t="s">
        <v>252</v>
      </c>
      <c r="L163" s="226"/>
      <c r="M163" s="227" t="s">
        <v>1</v>
      </c>
      <c r="N163" s="228" t="s">
        <v>43</v>
      </c>
      <c r="O163" s="76"/>
      <c r="P163" s="190">
        <f>O163*H163</f>
        <v>0</v>
      </c>
      <c r="Q163" s="190">
        <v>0.047399999999999998</v>
      </c>
      <c r="R163" s="190">
        <f>Q163*H163</f>
        <v>0.23699999999999999</v>
      </c>
      <c r="S163" s="190">
        <v>0</v>
      </c>
      <c r="T163" s="19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2" t="s">
        <v>468</v>
      </c>
      <c r="AT163" s="192" t="s">
        <v>377</v>
      </c>
      <c r="AU163" s="192" t="s">
        <v>87</v>
      </c>
      <c r="AY163" s="18" t="s">
        <v>245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87</v>
      </c>
      <c r="BK163" s="193">
        <f>ROUND(I163*H163,0)</f>
        <v>0</v>
      </c>
      <c r="BL163" s="18" t="s">
        <v>355</v>
      </c>
      <c r="BM163" s="192" t="s">
        <v>758</v>
      </c>
    </row>
    <row r="164" s="2" customFormat="1" ht="14.4" customHeight="1">
      <c r="A164" s="37"/>
      <c r="B164" s="180"/>
      <c r="C164" s="181" t="s">
        <v>487</v>
      </c>
      <c r="D164" s="181" t="s">
        <v>248</v>
      </c>
      <c r="E164" s="182" t="s">
        <v>1913</v>
      </c>
      <c r="F164" s="183" t="s">
        <v>1914</v>
      </c>
      <c r="G164" s="184" t="s">
        <v>275</v>
      </c>
      <c r="H164" s="185">
        <v>44</v>
      </c>
      <c r="I164" s="186"/>
      <c r="J164" s="187">
        <f>ROUND(I164*H164,0)</f>
        <v>0</v>
      </c>
      <c r="K164" s="183" t="s">
        <v>252</v>
      </c>
      <c r="L164" s="38"/>
      <c r="M164" s="188" t="s">
        <v>1</v>
      </c>
      <c r="N164" s="189" t="s">
        <v>43</v>
      </c>
      <c r="O164" s="76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2" t="s">
        <v>355</v>
      </c>
      <c r="AT164" s="192" t="s">
        <v>248</v>
      </c>
      <c r="AU164" s="192" t="s">
        <v>87</v>
      </c>
      <c r="AY164" s="18" t="s">
        <v>245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8" t="s">
        <v>87</v>
      </c>
      <c r="BK164" s="193">
        <f>ROUND(I164*H164,0)</f>
        <v>0</v>
      </c>
      <c r="BL164" s="18" t="s">
        <v>355</v>
      </c>
      <c r="BM164" s="192" t="s">
        <v>768</v>
      </c>
    </row>
    <row r="165" s="2" customFormat="1" ht="37.8" customHeight="1">
      <c r="A165" s="37"/>
      <c r="B165" s="180"/>
      <c r="C165" s="181" t="s">
        <v>507</v>
      </c>
      <c r="D165" s="181" t="s">
        <v>248</v>
      </c>
      <c r="E165" s="182" t="s">
        <v>1915</v>
      </c>
      <c r="F165" s="183" t="s">
        <v>1916</v>
      </c>
      <c r="G165" s="184" t="s">
        <v>304</v>
      </c>
      <c r="H165" s="185">
        <v>1.0560000000000001</v>
      </c>
      <c r="I165" s="186"/>
      <c r="J165" s="187">
        <f>ROUND(I165*H165,0)</f>
        <v>0</v>
      </c>
      <c r="K165" s="183" t="s">
        <v>252</v>
      </c>
      <c r="L165" s="38"/>
      <c r="M165" s="188" t="s">
        <v>1</v>
      </c>
      <c r="N165" s="189" t="s">
        <v>43</v>
      </c>
      <c r="O165" s="76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2" t="s">
        <v>355</v>
      </c>
      <c r="AT165" s="192" t="s">
        <v>248</v>
      </c>
      <c r="AU165" s="192" t="s">
        <v>87</v>
      </c>
      <c r="AY165" s="18" t="s">
        <v>245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8" t="s">
        <v>87</v>
      </c>
      <c r="BK165" s="193">
        <f>ROUND(I165*H165,0)</f>
        <v>0</v>
      </c>
      <c r="BL165" s="18" t="s">
        <v>355</v>
      </c>
      <c r="BM165" s="192" t="s">
        <v>778</v>
      </c>
    </row>
    <row r="166" s="12" customFormat="1" ht="25.92" customHeight="1">
      <c r="A166" s="12"/>
      <c r="B166" s="167"/>
      <c r="C166" s="12"/>
      <c r="D166" s="168" t="s">
        <v>76</v>
      </c>
      <c r="E166" s="169" t="s">
        <v>1687</v>
      </c>
      <c r="F166" s="169" t="s">
        <v>1688</v>
      </c>
      <c r="G166" s="12"/>
      <c r="H166" s="12"/>
      <c r="I166" s="170"/>
      <c r="J166" s="171">
        <f>BK166</f>
        <v>0</v>
      </c>
      <c r="K166" s="12"/>
      <c r="L166" s="167"/>
      <c r="M166" s="172"/>
      <c r="N166" s="173"/>
      <c r="O166" s="173"/>
      <c r="P166" s="174">
        <f>P167</f>
        <v>0</v>
      </c>
      <c r="Q166" s="173"/>
      <c r="R166" s="174">
        <f>R167</f>
        <v>0</v>
      </c>
      <c r="S166" s="173"/>
      <c r="T166" s="175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8" t="s">
        <v>253</v>
      </c>
      <c r="AT166" s="176" t="s">
        <v>76</v>
      </c>
      <c r="AU166" s="176" t="s">
        <v>77</v>
      </c>
      <c r="AY166" s="168" t="s">
        <v>245</v>
      </c>
      <c r="BK166" s="177">
        <f>BK167</f>
        <v>0</v>
      </c>
    </row>
    <row r="167" s="2" customFormat="1" ht="24.15" customHeight="1">
      <c r="A167" s="37"/>
      <c r="B167" s="180"/>
      <c r="C167" s="181" t="s">
        <v>512</v>
      </c>
      <c r="D167" s="181" t="s">
        <v>248</v>
      </c>
      <c r="E167" s="182" t="s">
        <v>1833</v>
      </c>
      <c r="F167" s="183" t="s">
        <v>1834</v>
      </c>
      <c r="G167" s="184" t="s">
        <v>1692</v>
      </c>
      <c r="H167" s="185">
        <v>20</v>
      </c>
      <c r="I167" s="186"/>
      <c r="J167" s="187">
        <f>ROUND(I167*H167,0)</f>
        <v>0</v>
      </c>
      <c r="K167" s="183" t="s">
        <v>252</v>
      </c>
      <c r="L167" s="38"/>
      <c r="M167" s="232" t="s">
        <v>1</v>
      </c>
      <c r="N167" s="233" t="s">
        <v>43</v>
      </c>
      <c r="O167" s="234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2" t="s">
        <v>1832</v>
      </c>
      <c r="AT167" s="192" t="s">
        <v>248</v>
      </c>
      <c r="AU167" s="192" t="s">
        <v>8</v>
      </c>
      <c r="AY167" s="18" t="s">
        <v>245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87</v>
      </c>
      <c r="BK167" s="193">
        <f>ROUND(I167*H167,0)</f>
        <v>0</v>
      </c>
      <c r="BL167" s="18" t="s">
        <v>1832</v>
      </c>
      <c r="BM167" s="192" t="s">
        <v>791</v>
      </c>
    </row>
    <row r="168" s="2" customFormat="1" ht="6.96" customHeight="1">
      <c r="A168" s="37"/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38"/>
      <c r="M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autoFilter ref="C124:K1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109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Rekonstrukce budovy azylového domu Žofie</v>
      </c>
      <c r="F7" s="31"/>
      <c r="G7" s="31"/>
      <c r="H7" s="31"/>
      <c r="L7" s="21"/>
    </row>
    <row r="8" s="1" customFormat="1" ht="12" customHeight="1">
      <c r="B8" s="21"/>
      <c r="D8" s="31" t="s">
        <v>122</v>
      </c>
      <c r="L8" s="21"/>
    </row>
    <row r="9" s="2" customFormat="1" ht="16.5" customHeight="1">
      <c r="A9" s="37"/>
      <c r="B9" s="38"/>
      <c r="C9" s="37"/>
      <c r="D9" s="37"/>
      <c r="E9" s="129" t="s">
        <v>126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130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1917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29. 8. 2020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35</v>
      </c>
      <c r="F26" s="37"/>
      <c r="G26" s="37"/>
      <c r="H26" s="37"/>
      <c r="I26" s="31" t="s">
        <v>28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4" t="s">
        <v>37</v>
      </c>
      <c r="E32" s="37"/>
      <c r="F32" s="37"/>
      <c r="G32" s="37"/>
      <c r="H32" s="37"/>
      <c r="I32" s="37"/>
      <c r="J32" s="95">
        <f>ROUND(J122,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5" t="s">
        <v>41</v>
      </c>
      <c r="E35" s="31" t="s">
        <v>42</v>
      </c>
      <c r="F35" s="136">
        <f>ROUND((SUM(BE122:BE125)),  0)</f>
        <v>0</v>
      </c>
      <c r="G35" s="37"/>
      <c r="H35" s="37"/>
      <c r="I35" s="137">
        <v>0.20999999999999999</v>
      </c>
      <c r="J35" s="136">
        <f>ROUND(((SUM(BE122:BE125))*I35),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6">
        <f>ROUND((SUM(BF122:BF125)),  0)</f>
        <v>0</v>
      </c>
      <c r="G36" s="37"/>
      <c r="H36" s="37"/>
      <c r="I36" s="137">
        <v>0.14999999999999999</v>
      </c>
      <c r="J36" s="136">
        <f>ROUND(((SUM(BF122:BF125))*I36),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6">
        <f>ROUND((SUM(BG122:BG125)),  0)</f>
        <v>0</v>
      </c>
      <c r="G37" s="37"/>
      <c r="H37" s="37"/>
      <c r="I37" s="137">
        <v>0.20999999999999999</v>
      </c>
      <c r="J37" s="13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6">
        <f>ROUND((SUM(BH122:BH125)),  0)</f>
        <v>0</v>
      </c>
      <c r="G38" s="37"/>
      <c r="H38" s="37"/>
      <c r="I38" s="137">
        <v>0.14999999999999999</v>
      </c>
      <c r="J38" s="136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6">
        <f>ROUND((SUM(BI122:BI125)),  0)</f>
        <v>0</v>
      </c>
      <c r="G39" s="37"/>
      <c r="H39" s="37"/>
      <c r="I39" s="137">
        <v>0</v>
      </c>
      <c r="J39" s="136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47</v>
      </c>
      <c r="E41" s="80"/>
      <c r="F41" s="80"/>
      <c r="G41" s="140" t="s">
        <v>48</v>
      </c>
      <c r="H41" s="141" t="s">
        <v>49</v>
      </c>
      <c r="I41" s="80"/>
      <c r="J41" s="142">
        <f>SUM(J32:J39)</f>
        <v>0</v>
      </c>
      <c r="K41" s="143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4" t="s">
        <v>53</v>
      </c>
      <c r="G61" s="57" t="s">
        <v>52</v>
      </c>
      <c r="H61" s="40"/>
      <c r="I61" s="40"/>
      <c r="J61" s="14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4" t="s">
        <v>53</v>
      </c>
      <c r="G76" s="57" t="s">
        <v>52</v>
      </c>
      <c r="H76" s="40"/>
      <c r="I76" s="40"/>
      <c r="J76" s="14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Rekonstrukce budovy azylového domu Žofie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122</v>
      </c>
      <c r="L86" s="21"/>
    </row>
    <row r="87" s="2" customFormat="1" ht="16.5" customHeight="1">
      <c r="A87" s="37"/>
      <c r="B87" s="38"/>
      <c r="C87" s="37"/>
      <c r="D87" s="37"/>
      <c r="E87" s="129" t="s">
        <v>126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130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d - Elektroinstalace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Bezručova 1006, Dvůr Králové n.L.</v>
      </c>
      <c r="G91" s="37"/>
      <c r="H91" s="37"/>
      <c r="I91" s="31" t="s">
        <v>23</v>
      </c>
      <c r="J91" s="68" t="str">
        <f>IF(J14="","",J14)</f>
        <v>29. 8. 2020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Město Dvůr Králové n.L., nám. TGM 68, D.K.n.L.</v>
      </c>
      <c r="G93" s="37"/>
      <c r="H93" s="37"/>
      <c r="I93" s="31" t="s">
        <v>31</v>
      </c>
      <c r="J93" s="35" t="str">
        <f>E23</f>
        <v>Projektis spol. s 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6" t="s">
        <v>203</v>
      </c>
      <c r="D96" s="138"/>
      <c r="E96" s="138"/>
      <c r="F96" s="138"/>
      <c r="G96" s="138"/>
      <c r="H96" s="138"/>
      <c r="I96" s="138"/>
      <c r="J96" s="147" t="s">
        <v>204</v>
      </c>
      <c r="K96" s="138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8" t="s">
        <v>205</v>
      </c>
      <c r="D98" s="37"/>
      <c r="E98" s="37"/>
      <c r="F98" s="37"/>
      <c r="G98" s="37"/>
      <c r="H98" s="37"/>
      <c r="I98" s="37"/>
      <c r="J98" s="95">
        <f>J122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206</v>
      </c>
    </row>
    <row r="99" s="9" customFormat="1" ht="24.96" customHeight="1">
      <c r="A99" s="9"/>
      <c r="B99" s="149"/>
      <c r="C99" s="9"/>
      <c r="D99" s="150" t="s">
        <v>1918</v>
      </c>
      <c r="E99" s="151"/>
      <c r="F99" s="151"/>
      <c r="G99" s="151"/>
      <c r="H99" s="151"/>
      <c r="I99" s="151"/>
      <c r="J99" s="152">
        <f>J123</f>
        <v>0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1919</v>
      </c>
      <c r="E100" s="155"/>
      <c r="F100" s="155"/>
      <c r="G100" s="155"/>
      <c r="H100" s="155"/>
      <c r="I100" s="155"/>
      <c r="J100" s="156">
        <f>J124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230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17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9" t="str">
        <f>E7</f>
        <v>Rekonstrukce budovy azylového domu Žofie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1"/>
      <c r="C111" s="31" t="s">
        <v>122</v>
      </c>
      <c r="L111" s="21"/>
    </row>
    <row r="112" s="2" customFormat="1" ht="16.5" customHeight="1">
      <c r="A112" s="37"/>
      <c r="B112" s="38"/>
      <c r="C112" s="37"/>
      <c r="D112" s="37"/>
      <c r="E112" s="129" t="s">
        <v>126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130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E11</f>
        <v>d - Elektroinstalace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7"/>
      <c r="E116" s="37"/>
      <c r="F116" s="26" t="str">
        <f>F14</f>
        <v>Bezručova 1006, Dvůr Králové n.L.</v>
      </c>
      <c r="G116" s="37"/>
      <c r="H116" s="37"/>
      <c r="I116" s="31" t="s">
        <v>23</v>
      </c>
      <c r="J116" s="68" t="str">
        <f>IF(J14="","",J14)</f>
        <v>29. 8. 2020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40.05" customHeight="1">
      <c r="A118" s="37"/>
      <c r="B118" s="38"/>
      <c r="C118" s="31" t="s">
        <v>25</v>
      </c>
      <c r="D118" s="37"/>
      <c r="E118" s="37"/>
      <c r="F118" s="26" t="str">
        <f>E17</f>
        <v>Město Dvůr Králové n.L., nám. TGM 68, D.K.n.L.</v>
      </c>
      <c r="G118" s="37"/>
      <c r="H118" s="37"/>
      <c r="I118" s="31" t="s">
        <v>31</v>
      </c>
      <c r="J118" s="35" t="str">
        <f>E23</f>
        <v>Projektis spol. s r.o., Legionářská 562, D.K.n.L.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7"/>
      <c r="E119" s="37"/>
      <c r="F119" s="26" t="str">
        <f>IF(E20="","",E20)</f>
        <v>Vyplň údaj</v>
      </c>
      <c r="G119" s="37"/>
      <c r="H119" s="37"/>
      <c r="I119" s="31" t="s">
        <v>34</v>
      </c>
      <c r="J119" s="35" t="str">
        <f>E26</f>
        <v>ing. V. Švehla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57"/>
      <c r="B121" s="158"/>
      <c r="C121" s="159" t="s">
        <v>231</v>
      </c>
      <c r="D121" s="160" t="s">
        <v>62</v>
      </c>
      <c r="E121" s="160" t="s">
        <v>58</v>
      </c>
      <c r="F121" s="160" t="s">
        <v>59</v>
      </c>
      <c r="G121" s="160" t="s">
        <v>232</v>
      </c>
      <c r="H121" s="160" t="s">
        <v>233</v>
      </c>
      <c r="I121" s="160" t="s">
        <v>234</v>
      </c>
      <c r="J121" s="160" t="s">
        <v>204</v>
      </c>
      <c r="K121" s="161" t="s">
        <v>235</v>
      </c>
      <c r="L121" s="162"/>
      <c r="M121" s="85" t="s">
        <v>1</v>
      </c>
      <c r="N121" s="86" t="s">
        <v>41</v>
      </c>
      <c r="O121" s="86" t="s">
        <v>236</v>
      </c>
      <c r="P121" s="86" t="s">
        <v>237</v>
      </c>
      <c r="Q121" s="86" t="s">
        <v>238</v>
      </c>
      <c r="R121" s="86" t="s">
        <v>239</v>
      </c>
      <c r="S121" s="86" t="s">
        <v>240</v>
      </c>
      <c r="T121" s="87" t="s">
        <v>241</v>
      </c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</row>
    <row r="122" s="2" customFormat="1" ht="22.8" customHeight="1">
      <c r="A122" s="37"/>
      <c r="B122" s="38"/>
      <c r="C122" s="92" t="s">
        <v>242</v>
      </c>
      <c r="D122" s="37"/>
      <c r="E122" s="37"/>
      <c r="F122" s="37"/>
      <c r="G122" s="37"/>
      <c r="H122" s="37"/>
      <c r="I122" s="37"/>
      <c r="J122" s="163">
        <f>BK122</f>
        <v>0</v>
      </c>
      <c r="K122" s="37"/>
      <c r="L122" s="38"/>
      <c r="M122" s="88"/>
      <c r="N122" s="72"/>
      <c r="O122" s="89"/>
      <c r="P122" s="164">
        <f>P123</f>
        <v>0</v>
      </c>
      <c r="Q122" s="89"/>
      <c r="R122" s="164">
        <f>R123</f>
        <v>0</v>
      </c>
      <c r="S122" s="89"/>
      <c r="T122" s="165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76</v>
      </c>
      <c r="AU122" s="18" t="s">
        <v>206</v>
      </c>
      <c r="BK122" s="166">
        <f>BK123</f>
        <v>0</v>
      </c>
    </row>
    <row r="123" s="12" customFormat="1" ht="25.92" customHeight="1">
      <c r="A123" s="12"/>
      <c r="B123" s="167"/>
      <c r="C123" s="12"/>
      <c r="D123" s="168" t="s">
        <v>76</v>
      </c>
      <c r="E123" s="169" t="s">
        <v>377</v>
      </c>
      <c r="F123" s="169" t="s">
        <v>1920</v>
      </c>
      <c r="G123" s="12"/>
      <c r="H123" s="12"/>
      <c r="I123" s="170"/>
      <c r="J123" s="171">
        <f>BK123</f>
        <v>0</v>
      </c>
      <c r="K123" s="12"/>
      <c r="L123" s="167"/>
      <c r="M123" s="172"/>
      <c r="N123" s="173"/>
      <c r="O123" s="173"/>
      <c r="P123" s="174">
        <f>P124</f>
        <v>0</v>
      </c>
      <c r="Q123" s="173"/>
      <c r="R123" s="174">
        <f>R124</f>
        <v>0</v>
      </c>
      <c r="S123" s="173"/>
      <c r="T123" s="175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8" t="s">
        <v>246</v>
      </c>
      <c r="AT123" s="176" t="s">
        <v>76</v>
      </c>
      <c r="AU123" s="176" t="s">
        <v>77</v>
      </c>
      <c r="AY123" s="168" t="s">
        <v>245</v>
      </c>
      <c r="BK123" s="177">
        <f>BK124</f>
        <v>0</v>
      </c>
    </row>
    <row r="124" s="12" customFormat="1" ht="22.8" customHeight="1">
      <c r="A124" s="12"/>
      <c r="B124" s="167"/>
      <c r="C124" s="12"/>
      <c r="D124" s="168" t="s">
        <v>76</v>
      </c>
      <c r="E124" s="178" t="s">
        <v>1921</v>
      </c>
      <c r="F124" s="178" t="s">
        <v>1922</v>
      </c>
      <c r="G124" s="12"/>
      <c r="H124" s="12"/>
      <c r="I124" s="170"/>
      <c r="J124" s="179">
        <f>BK124</f>
        <v>0</v>
      </c>
      <c r="K124" s="12"/>
      <c r="L124" s="167"/>
      <c r="M124" s="172"/>
      <c r="N124" s="173"/>
      <c r="O124" s="173"/>
      <c r="P124" s="174">
        <f>P125</f>
        <v>0</v>
      </c>
      <c r="Q124" s="173"/>
      <c r="R124" s="174">
        <f>R125</f>
        <v>0</v>
      </c>
      <c r="S124" s="173"/>
      <c r="T124" s="175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8" t="s">
        <v>246</v>
      </c>
      <c r="AT124" s="176" t="s">
        <v>76</v>
      </c>
      <c r="AU124" s="176" t="s">
        <v>8</v>
      </c>
      <c r="AY124" s="168" t="s">
        <v>245</v>
      </c>
      <c r="BK124" s="177">
        <f>BK125</f>
        <v>0</v>
      </c>
    </row>
    <row r="125" s="2" customFormat="1" ht="14.4" customHeight="1">
      <c r="A125" s="37"/>
      <c r="B125" s="180"/>
      <c r="C125" s="219" t="s">
        <v>8</v>
      </c>
      <c r="D125" s="219" t="s">
        <v>377</v>
      </c>
      <c r="E125" s="220" t="s">
        <v>1923</v>
      </c>
      <c r="F125" s="221" t="s">
        <v>96</v>
      </c>
      <c r="G125" s="222" t="s">
        <v>1684</v>
      </c>
      <c r="H125" s="223">
        <v>1</v>
      </c>
      <c r="I125" s="224"/>
      <c r="J125" s="225">
        <f>ROUND(I125*H125,0)</f>
        <v>0</v>
      </c>
      <c r="K125" s="221" t="s">
        <v>1</v>
      </c>
      <c r="L125" s="226"/>
      <c r="M125" s="237" t="s">
        <v>1</v>
      </c>
      <c r="N125" s="238" t="s">
        <v>43</v>
      </c>
      <c r="O125" s="234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2" t="s">
        <v>1924</v>
      </c>
      <c r="AT125" s="192" t="s">
        <v>377</v>
      </c>
      <c r="AU125" s="192" t="s">
        <v>87</v>
      </c>
      <c r="AY125" s="18" t="s">
        <v>245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8" t="s">
        <v>87</v>
      </c>
      <c r="BK125" s="193">
        <f>ROUND(I125*H125,0)</f>
        <v>0</v>
      </c>
      <c r="BL125" s="18" t="s">
        <v>738</v>
      </c>
      <c r="BM125" s="192" t="s">
        <v>1925</v>
      </c>
    </row>
    <row r="126" s="2" customFormat="1" ht="6.96" customHeight="1">
      <c r="A126" s="37"/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38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109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Rekonstrukce budovy azylového domu Žofie</v>
      </c>
      <c r="F7" s="31"/>
      <c r="G7" s="31"/>
      <c r="H7" s="31"/>
      <c r="L7" s="21"/>
    </row>
    <row r="8" s="1" customFormat="1" ht="12" customHeight="1">
      <c r="B8" s="21"/>
      <c r="D8" s="31" t="s">
        <v>122</v>
      </c>
      <c r="L8" s="21"/>
    </row>
    <row r="9" s="2" customFormat="1" ht="16.5" customHeight="1">
      <c r="A9" s="37"/>
      <c r="B9" s="38"/>
      <c r="C9" s="37"/>
      <c r="D9" s="37"/>
      <c r="E9" s="129" t="s">
        <v>126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130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1926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29. 8. 2020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32</v>
      </c>
      <c r="F23" s="37"/>
      <c r="G23" s="37"/>
      <c r="H23" s="37"/>
      <c r="I23" s="31" t="s">
        <v>28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34</v>
      </c>
      <c r="E25" s="37"/>
      <c r="F25" s="37"/>
      <c r="G25" s="37"/>
      <c r="H25" s="37"/>
      <c r="I25" s="31" t="s">
        <v>26</v>
      </c>
      <c r="J25" s="26" t="s">
        <v>1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35</v>
      </c>
      <c r="F26" s="37"/>
      <c r="G26" s="37"/>
      <c r="H26" s="37"/>
      <c r="I26" s="31" t="s">
        <v>28</v>
      </c>
      <c r="J26" s="26" t="s">
        <v>1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0"/>
      <c r="B29" s="131"/>
      <c r="C29" s="130"/>
      <c r="D29" s="130"/>
      <c r="E29" s="35" t="s">
        <v>1</v>
      </c>
      <c r="F29" s="35"/>
      <c r="G29" s="35"/>
      <c r="H29" s="35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4" t="s">
        <v>37</v>
      </c>
      <c r="E32" s="37"/>
      <c r="F32" s="37"/>
      <c r="G32" s="37"/>
      <c r="H32" s="37"/>
      <c r="I32" s="37"/>
      <c r="J32" s="95">
        <f>ROUND(J125, 0)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39</v>
      </c>
      <c r="G34" s="37"/>
      <c r="H34" s="37"/>
      <c r="I34" s="42" t="s">
        <v>38</v>
      </c>
      <c r="J34" s="42" t="s">
        <v>40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5" t="s">
        <v>41</v>
      </c>
      <c r="E35" s="31" t="s">
        <v>42</v>
      </c>
      <c r="F35" s="136">
        <f>ROUND((SUM(BE125:BE168)),  0)</f>
        <v>0</v>
      </c>
      <c r="G35" s="37"/>
      <c r="H35" s="37"/>
      <c r="I35" s="137">
        <v>0.20999999999999999</v>
      </c>
      <c r="J35" s="136">
        <f>ROUND(((SUM(BE125:BE168))*I35),  0)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43</v>
      </c>
      <c r="F36" s="136">
        <f>ROUND((SUM(BF125:BF168)),  0)</f>
        <v>0</v>
      </c>
      <c r="G36" s="37"/>
      <c r="H36" s="37"/>
      <c r="I36" s="137">
        <v>0.14999999999999999</v>
      </c>
      <c r="J36" s="136">
        <f>ROUND(((SUM(BF125:BF168))*I36),  0)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44</v>
      </c>
      <c r="F37" s="136">
        <f>ROUND((SUM(BG125:BG168)),  0)</f>
        <v>0</v>
      </c>
      <c r="G37" s="37"/>
      <c r="H37" s="37"/>
      <c r="I37" s="137">
        <v>0.20999999999999999</v>
      </c>
      <c r="J37" s="13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45</v>
      </c>
      <c r="F38" s="136">
        <f>ROUND((SUM(BH125:BH168)),  0)</f>
        <v>0</v>
      </c>
      <c r="G38" s="37"/>
      <c r="H38" s="37"/>
      <c r="I38" s="137">
        <v>0.14999999999999999</v>
      </c>
      <c r="J38" s="136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46</v>
      </c>
      <c r="F39" s="136">
        <f>ROUND((SUM(BI125:BI168)),  0)</f>
        <v>0</v>
      </c>
      <c r="G39" s="37"/>
      <c r="H39" s="37"/>
      <c r="I39" s="137">
        <v>0</v>
      </c>
      <c r="J39" s="136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8"/>
      <c r="D41" s="139" t="s">
        <v>47</v>
      </c>
      <c r="E41" s="80"/>
      <c r="F41" s="80"/>
      <c r="G41" s="140" t="s">
        <v>48</v>
      </c>
      <c r="H41" s="141" t="s">
        <v>49</v>
      </c>
      <c r="I41" s="80"/>
      <c r="J41" s="142">
        <f>SUM(J32:J39)</f>
        <v>0</v>
      </c>
      <c r="K41" s="143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4" t="s">
        <v>53</v>
      </c>
      <c r="G61" s="57" t="s">
        <v>52</v>
      </c>
      <c r="H61" s="40"/>
      <c r="I61" s="40"/>
      <c r="J61" s="14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4" t="s">
        <v>53</v>
      </c>
      <c r="G76" s="57" t="s">
        <v>52</v>
      </c>
      <c r="H76" s="40"/>
      <c r="I76" s="40"/>
      <c r="J76" s="14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Rekonstrukce budovy azylového domu Žofie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122</v>
      </c>
      <c r="L86" s="21"/>
    </row>
    <row r="87" s="2" customFormat="1" ht="16.5" customHeight="1">
      <c r="A87" s="37"/>
      <c r="B87" s="38"/>
      <c r="C87" s="37"/>
      <c r="D87" s="37"/>
      <c r="E87" s="129" t="s">
        <v>126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130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e - Vzduchotechnika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Bezručova 1006, Dvůr Králové n.L.</v>
      </c>
      <c r="G91" s="37"/>
      <c r="H91" s="37"/>
      <c r="I91" s="31" t="s">
        <v>23</v>
      </c>
      <c r="J91" s="68" t="str">
        <f>IF(J14="","",J14)</f>
        <v>29. 8. 2020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Město Dvůr Králové n.L., nám. TGM 68, D.K.n.L.</v>
      </c>
      <c r="G93" s="37"/>
      <c r="H93" s="37"/>
      <c r="I93" s="31" t="s">
        <v>31</v>
      </c>
      <c r="J93" s="35" t="str">
        <f>E23</f>
        <v>Projektis spol. s r.o., Legionářská 562, D.K.n.L.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34</v>
      </c>
      <c r="J94" s="35" t="str">
        <f>E26</f>
        <v>ing. V. Švehla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6" t="s">
        <v>203</v>
      </c>
      <c r="D96" s="138"/>
      <c r="E96" s="138"/>
      <c r="F96" s="138"/>
      <c r="G96" s="138"/>
      <c r="H96" s="138"/>
      <c r="I96" s="138"/>
      <c r="J96" s="147" t="s">
        <v>204</v>
      </c>
      <c r="K96" s="138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8" t="s">
        <v>205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206</v>
      </c>
    </row>
    <row r="99" s="9" customFormat="1" ht="24.96" customHeight="1">
      <c r="A99" s="9"/>
      <c r="B99" s="149"/>
      <c r="C99" s="9"/>
      <c r="D99" s="150" t="s">
        <v>207</v>
      </c>
      <c r="E99" s="151"/>
      <c r="F99" s="151"/>
      <c r="G99" s="151"/>
      <c r="H99" s="151"/>
      <c r="I99" s="151"/>
      <c r="J99" s="152">
        <f>J126</f>
        <v>0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3"/>
      <c r="C100" s="10"/>
      <c r="D100" s="154" t="s">
        <v>211</v>
      </c>
      <c r="E100" s="155"/>
      <c r="F100" s="155"/>
      <c r="G100" s="155"/>
      <c r="H100" s="155"/>
      <c r="I100" s="155"/>
      <c r="J100" s="156">
        <f>J127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9"/>
      <c r="C101" s="9"/>
      <c r="D101" s="150" t="s">
        <v>214</v>
      </c>
      <c r="E101" s="151"/>
      <c r="F101" s="151"/>
      <c r="G101" s="151"/>
      <c r="H101" s="151"/>
      <c r="I101" s="151"/>
      <c r="J101" s="152">
        <f>J129</f>
        <v>0</v>
      </c>
      <c r="K101" s="9"/>
      <c r="L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3"/>
      <c r="C102" s="10"/>
      <c r="D102" s="154" t="s">
        <v>216</v>
      </c>
      <c r="E102" s="155"/>
      <c r="F102" s="155"/>
      <c r="G102" s="155"/>
      <c r="H102" s="155"/>
      <c r="I102" s="155"/>
      <c r="J102" s="156">
        <f>J130</f>
        <v>0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1927</v>
      </c>
      <c r="E103" s="155"/>
      <c r="F103" s="155"/>
      <c r="G103" s="155"/>
      <c r="H103" s="155"/>
      <c r="I103" s="155"/>
      <c r="J103" s="156">
        <f>J134</f>
        <v>0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230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9" t="str">
        <f>E7</f>
        <v>Rekonstrukce budovy azylového domu Žofie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122</v>
      </c>
      <c r="L114" s="21"/>
    </row>
    <row r="115" s="2" customFormat="1" ht="16.5" customHeight="1">
      <c r="A115" s="37"/>
      <c r="B115" s="38"/>
      <c r="C115" s="37"/>
      <c r="D115" s="37"/>
      <c r="E115" s="129" t="s">
        <v>126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130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e - Vzduchotechnika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7"/>
      <c r="E119" s="37"/>
      <c r="F119" s="26" t="str">
        <f>F14</f>
        <v>Bezručova 1006, Dvůr Králové n.L.</v>
      </c>
      <c r="G119" s="37"/>
      <c r="H119" s="37"/>
      <c r="I119" s="31" t="s">
        <v>23</v>
      </c>
      <c r="J119" s="68" t="str">
        <f>IF(J14="","",J14)</f>
        <v>29. 8. 2020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25</v>
      </c>
      <c r="D121" s="37"/>
      <c r="E121" s="37"/>
      <c r="F121" s="26" t="str">
        <f>E17</f>
        <v>Město Dvůr Králové n.L., nám. TGM 68, D.K.n.L.</v>
      </c>
      <c r="G121" s="37"/>
      <c r="H121" s="37"/>
      <c r="I121" s="31" t="s">
        <v>31</v>
      </c>
      <c r="J121" s="35" t="str">
        <f>E23</f>
        <v>Projektis spol. s r.o., Legionářská 562, D.K.n.L.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7"/>
      <c r="E122" s="37"/>
      <c r="F122" s="26" t="str">
        <f>IF(E20="","",E20)</f>
        <v>Vyplň údaj</v>
      </c>
      <c r="G122" s="37"/>
      <c r="H122" s="37"/>
      <c r="I122" s="31" t="s">
        <v>34</v>
      </c>
      <c r="J122" s="35" t="str">
        <f>E26</f>
        <v>ing. V. Švehla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7"/>
      <c r="B124" s="158"/>
      <c r="C124" s="159" t="s">
        <v>231</v>
      </c>
      <c r="D124" s="160" t="s">
        <v>62</v>
      </c>
      <c r="E124" s="160" t="s">
        <v>58</v>
      </c>
      <c r="F124" s="160" t="s">
        <v>59</v>
      </c>
      <c r="G124" s="160" t="s">
        <v>232</v>
      </c>
      <c r="H124" s="160" t="s">
        <v>233</v>
      </c>
      <c r="I124" s="160" t="s">
        <v>234</v>
      </c>
      <c r="J124" s="160" t="s">
        <v>204</v>
      </c>
      <c r="K124" s="161" t="s">
        <v>235</v>
      </c>
      <c r="L124" s="162"/>
      <c r="M124" s="85" t="s">
        <v>1</v>
      </c>
      <c r="N124" s="86" t="s">
        <v>41</v>
      </c>
      <c r="O124" s="86" t="s">
        <v>236</v>
      </c>
      <c r="P124" s="86" t="s">
        <v>237</v>
      </c>
      <c r="Q124" s="86" t="s">
        <v>238</v>
      </c>
      <c r="R124" s="86" t="s">
        <v>239</v>
      </c>
      <c r="S124" s="86" t="s">
        <v>240</v>
      </c>
      <c r="T124" s="87" t="s">
        <v>241</v>
      </c>
      <c r="U124" s="157"/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/>
    </row>
    <row r="125" s="2" customFormat="1" ht="22.8" customHeight="1">
      <c r="A125" s="37"/>
      <c r="B125" s="38"/>
      <c r="C125" s="92" t="s">
        <v>242</v>
      </c>
      <c r="D125" s="37"/>
      <c r="E125" s="37"/>
      <c r="F125" s="37"/>
      <c r="G125" s="37"/>
      <c r="H125" s="37"/>
      <c r="I125" s="37"/>
      <c r="J125" s="163">
        <f>BK125</f>
        <v>0</v>
      </c>
      <c r="K125" s="37"/>
      <c r="L125" s="38"/>
      <c r="M125" s="88"/>
      <c r="N125" s="72"/>
      <c r="O125" s="89"/>
      <c r="P125" s="164">
        <f>P126+P129</f>
        <v>0</v>
      </c>
      <c r="Q125" s="89"/>
      <c r="R125" s="164">
        <f>R126+R129</f>
        <v>0.098724000000000006</v>
      </c>
      <c r="S125" s="89"/>
      <c r="T125" s="165">
        <f>T126+T129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76</v>
      </c>
      <c r="AU125" s="18" t="s">
        <v>206</v>
      </c>
      <c r="BK125" s="166">
        <f>BK126+BK129</f>
        <v>0</v>
      </c>
    </row>
    <row r="126" s="12" customFormat="1" ht="25.92" customHeight="1">
      <c r="A126" s="12"/>
      <c r="B126" s="167"/>
      <c r="C126" s="12"/>
      <c r="D126" s="168" t="s">
        <v>76</v>
      </c>
      <c r="E126" s="169" t="s">
        <v>243</v>
      </c>
      <c r="F126" s="169" t="s">
        <v>244</v>
      </c>
      <c r="G126" s="12"/>
      <c r="H126" s="12"/>
      <c r="I126" s="170"/>
      <c r="J126" s="171">
        <f>BK126</f>
        <v>0</v>
      </c>
      <c r="K126" s="12"/>
      <c r="L126" s="167"/>
      <c r="M126" s="172"/>
      <c r="N126" s="173"/>
      <c r="O126" s="173"/>
      <c r="P126" s="174">
        <f>P127</f>
        <v>0</v>
      </c>
      <c r="Q126" s="173"/>
      <c r="R126" s="174">
        <f>R127</f>
        <v>0</v>
      </c>
      <c r="S126" s="173"/>
      <c r="T126" s="175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8" t="s">
        <v>8</v>
      </c>
      <c r="AT126" s="176" t="s">
        <v>76</v>
      </c>
      <c r="AU126" s="176" t="s">
        <v>77</v>
      </c>
      <c r="AY126" s="168" t="s">
        <v>245</v>
      </c>
      <c r="BK126" s="177">
        <f>BK127</f>
        <v>0</v>
      </c>
    </row>
    <row r="127" s="12" customFormat="1" ht="22.8" customHeight="1">
      <c r="A127" s="12"/>
      <c r="B127" s="167"/>
      <c r="C127" s="12"/>
      <c r="D127" s="168" t="s">
        <v>76</v>
      </c>
      <c r="E127" s="178" t="s">
        <v>285</v>
      </c>
      <c r="F127" s="178" t="s">
        <v>767</v>
      </c>
      <c r="G127" s="12"/>
      <c r="H127" s="12"/>
      <c r="I127" s="170"/>
      <c r="J127" s="179">
        <f>BK127</f>
        <v>0</v>
      </c>
      <c r="K127" s="12"/>
      <c r="L127" s="167"/>
      <c r="M127" s="172"/>
      <c r="N127" s="173"/>
      <c r="O127" s="173"/>
      <c r="P127" s="174">
        <f>P128</f>
        <v>0</v>
      </c>
      <c r="Q127" s="173"/>
      <c r="R127" s="174">
        <f>R128</f>
        <v>0</v>
      </c>
      <c r="S127" s="173"/>
      <c r="T127" s="175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8" t="s">
        <v>8</v>
      </c>
      <c r="AT127" s="176" t="s">
        <v>76</v>
      </c>
      <c r="AU127" s="176" t="s">
        <v>8</v>
      </c>
      <c r="AY127" s="168" t="s">
        <v>245</v>
      </c>
      <c r="BK127" s="177">
        <f>BK128</f>
        <v>0</v>
      </c>
    </row>
    <row r="128" s="2" customFormat="1" ht="14.4" customHeight="1">
      <c r="A128" s="37"/>
      <c r="B128" s="180"/>
      <c r="C128" s="181" t="s">
        <v>8</v>
      </c>
      <c r="D128" s="181" t="s">
        <v>248</v>
      </c>
      <c r="E128" s="182" t="s">
        <v>1928</v>
      </c>
      <c r="F128" s="183" t="s">
        <v>1929</v>
      </c>
      <c r="G128" s="184" t="s">
        <v>1684</v>
      </c>
      <c r="H128" s="185">
        <v>1</v>
      </c>
      <c r="I128" s="186"/>
      <c r="J128" s="187">
        <f>ROUND(I128*H128,0)</f>
        <v>0</v>
      </c>
      <c r="K128" s="183" t="s">
        <v>1</v>
      </c>
      <c r="L128" s="38"/>
      <c r="M128" s="188" t="s">
        <v>1</v>
      </c>
      <c r="N128" s="189" t="s">
        <v>43</v>
      </c>
      <c r="O128" s="76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2" t="s">
        <v>253</v>
      </c>
      <c r="AT128" s="192" t="s">
        <v>248</v>
      </c>
      <c r="AU128" s="192" t="s">
        <v>87</v>
      </c>
      <c r="AY128" s="18" t="s">
        <v>245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8" t="s">
        <v>87</v>
      </c>
      <c r="BK128" s="193">
        <f>ROUND(I128*H128,0)</f>
        <v>0</v>
      </c>
      <c r="BL128" s="18" t="s">
        <v>253</v>
      </c>
      <c r="BM128" s="192" t="s">
        <v>1930</v>
      </c>
    </row>
    <row r="129" s="12" customFormat="1" ht="25.92" customHeight="1">
      <c r="A129" s="12"/>
      <c r="B129" s="167"/>
      <c r="C129" s="12"/>
      <c r="D129" s="168" t="s">
        <v>76</v>
      </c>
      <c r="E129" s="169" t="s">
        <v>957</v>
      </c>
      <c r="F129" s="169" t="s">
        <v>958</v>
      </c>
      <c r="G129" s="12"/>
      <c r="H129" s="12"/>
      <c r="I129" s="170"/>
      <c r="J129" s="171">
        <f>BK129</f>
        <v>0</v>
      </c>
      <c r="K129" s="12"/>
      <c r="L129" s="167"/>
      <c r="M129" s="172"/>
      <c r="N129" s="173"/>
      <c r="O129" s="173"/>
      <c r="P129" s="174">
        <f>P130+P134</f>
        <v>0</v>
      </c>
      <c r="Q129" s="173"/>
      <c r="R129" s="174">
        <f>R130+R134</f>
        <v>0.098724000000000006</v>
      </c>
      <c r="S129" s="173"/>
      <c r="T129" s="175">
        <f>T130+T134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8" t="s">
        <v>87</v>
      </c>
      <c r="AT129" s="176" t="s">
        <v>76</v>
      </c>
      <c r="AU129" s="176" t="s">
        <v>77</v>
      </c>
      <c r="AY129" s="168" t="s">
        <v>245</v>
      </c>
      <c r="BK129" s="177">
        <f>BK130+BK134</f>
        <v>0</v>
      </c>
    </row>
    <row r="130" s="12" customFormat="1" ht="22.8" customHeight="1">
      <c r="A130" s="12"/>
      <c r="B130" s="167"/>
      <c r="C130" s="12"/>
      <c r="D130" s="168" t="s">
        <v>76</v>
      </c>
      <c r="E130" s="178" t="s">
        <v>995</v>
      </c>
      <c r="F130" s="178" t="s">
        <v>996</v>
      </c>
      <c r="G130" s="12"/>
      <c r="H130" s="12"/>
      <c r="I130" s="170"/>
      <c r="J130" s="179">
        <f>BK130</f>
        <v>0</v>
      </c>
      <c r="K130" s="12"/>
      <c r="L130" s="167"/>
      <c r="M130" s="172"/>
      <c r="N130" s="173"/>
      <c r="O130" s="173"/>
      <c r="P130" s="174">
        <f>SUM(P131:P133)</f>
        <v>0</v>
      </c>
      <c r="Q130" s="173"/>
      <c r="R130" s="174">
        <f>SUM(R131:R133)</f>
        <v>0.030768</v>
      </c>
      <c r="S130" s="173"/>
      <c r="T130" s="175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8" t="s">
        <v>87</v>
      </c>
      <c r="AT130" s="176" t="s">
        <v>76</v>
      </c>
      <c r="AU130" s="176" t="s">
        <v>8</v>
      </c>
      <c r="AY130" s="168" t="s">
        <v>245</v>
      </c>
      <c r="BK130" s="177">
        <f>SUM(BK131:BK133)</f>
        <v>0</v>
      </c>
    </row>
    <row r="131" s="2" customFormat="1" ht="24.15" customHeight="1">
      <c r="A131" s="37"/>
      <c r="B131" s="180"/>
      <c r="C131" s="181" t="s">
        <v>87</v>
      </c>
      <c r="D131" s="181" t="s">
        <v>248</v>
      </c>
      <c r="E131" s="182" t="s">
        <v>1931</v>
      </c>
      <c r="F131" s="183" t="s">
        <v>1932</v>
      </c>
      <c r="G131" s="184" t="s">
        <v>263</v>
      </c>
      <c r="H131" s="185">
        <v>12</v>
      </c>
      <c r="I131" s="186"/>
      <c r="J131" s="187">
        <f>ROUND(I131*H131,0)</f>
        <v>0</v>
      </c>
      <c r="K131" s="183" t="s">
        <v>252</v>
      </c>
      <c r="L131" s="38"/>
      <c r="M131" s="188" t="s">
        <v>1</v>
      </c>
      <c r="N131" s="189" t="s">
        <v>43</v>
      </c>
      <c r="O131" s="76"/>
      <c r="P131" s="190">
        <f>O131*H131</f>
        <v>0</v>
      </c>
      <c r="Q131" s="190">
        <v>0.000224</v>
      </c>
      <c r="R131" s="190">
        <f>Q131*H131</f>
        <v>0.0026879999999999999</v>
      </c>
      <c r="S131" s="190">
        <v>0</v>
      </c>
      <c r="T131" s="19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2" t="s">
        <v>355</v>
      </c>
      <c r="AT131" s="192" t="s">
        <v>248</v>
      </c>
      <c r="AU131" s="192" t="s">
        <v>87</v>
      </c>
      <c r="AY131" s="18" t="s">
        <v>245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8" t="s">
        <v>87</v>
      </c>
      <c r="BK131" s="193">
        <f>ROUND(I131*H131,0)</f>
        <v>0</v>
      </c>
      <c r="BL131" s="18" t="s">
        <v>355</v>
      </c>
      <c r="BM131" s="192" t="s">
        <v>1933</v>
      </c>
    </row>
    <row r="132" s="2" customFormat="1" ht="24.15" customHeight="1">
      <c r="A132" s="37"/>
      <c r="B132" s="180"/>
      <c r="C132" s="219" t="s">
        <v>246</v>
      </c>
      <c r="D132" s="219" t="s">
        <v>377</v>
      </c>
      <c r="E132" s="220" t="s">
        <v>1934</v>
      </c>
      <c r="F132" s="221" t="s">
        <v>1935</v>
      </c>
      <c r="G132" s="222" t="s">
        <v>263</v>
      </c>
      <c r="H132" s="223">
        <v>10.800000000000001</v>
      </c>
      <c r="I132" s="224"/>
      <c r="J132" s="225">
        <f>ROUND(I132*H132,0)</f>
        <v>0</v>
      </c>
      <c r="K132" s="221" t="s">
        <v>1936</v>
      </c>
      <c r="L132" s="226"/>
      <c r="M132" s="227" t="s">
        <v>1</v>
      </c>
      <c r="N132" s="228" t="s">
        <v>43</v>
      </c>
      <c r="O132" s="76"/>
      <c r="P132" s="190">
        <f>O132*H132</f>
        <v>0</v>
      </c>
      <c r="Q132" s="190">
        <v>0.0025999999999999999</v>
      </c>
      <c r="R132" s="190">
        <f>Q132*H132</f>
        <v>0.028080000000000001</v>
      </c>
      <c r="S132" s="190">
        <v>0</v>
      </c>
      <c r="T132" s="19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2" t="s">
        <v>468</v>
      </c>
      <c r="AT132" s="192" t="s">
        <v>377</v>
      </c>
      <c r="AU132" s="192" t="s">
        <v>87</v>
      </c>
      <c r="AY132" s="18" t="s">
        <v>245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87</v>
      </c>
      <c r="BK132" s="193">
        <f>ROUND(I132*H132,0)</f>
        <v>0</v>
      </c>
      <c r="BL132" s="18" t="s">
        <v>355</v>
      </c>
      <c r="BM132" s="192" t="s">
        <v>1937</v>
      </c>
    </row>
    <row r="133" s="13" customFormat="1">
      <c r="A133" s="13"/>
      <c r="B133" s="194"/>
      <c r="C133" s="13"/>
      <c r="D133" s="195" t="s">
        <v>255</v>
      </c>
      <c r="E133" s="13"/>
      <c r="F133" s="197" t="s">
        <v>1938</v>
      </c>
      <c r="G133" s="13"/>
      <c r="H133" s="198">
        <v>10.800000000000001</v>
      </c>
      <c r="I133" s="199"/>
      <c r="J133" s="13"/>
      <c r="K133" s="13"/>
      <c r="L133" s="194"/>
      <c r="M133" s="200"/>
      <c r="N133" s="201"/>
      <c r="O133" s="201"/>
      <c r="P133" s="201"/>
      <c r="Q133" s="201"/>
      <c r="R133" s="201"/>
      <c r="S133" s="201"/>
      <c r="T133" s="20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6" t="s">
        <v>255</v>
      </c>
      <c r="AU133" s="196" t="s">
        <v>87</v>
      </c>
      <c r="AV133" s="13" t="s">
        <v>87</v>
      </c>
      <c r="AW133" s="13" t="s">
        <v>3</v>
      </c>
      <c r="AX133" s="13" t="s">
        <v>8</v>
      </c>
      <c r="AY133" s="196" t="s">
        <v>245</v>
      </c>
    </row>
    <row r="134" s="12" customFormat="1" ht="22.8" customHeight="1">
      <c r="A134" s="12"/>
      <c r="B134" s="167"/>
      <c r="C134" s="12"/>
      <c r="D134" s="168" t="s">
        <v>76</v>
      </c>
      <c r="E134" s="178" t="s">
        <v>1939</v>
      </c>
      <c r="F134" s="178" t="s">
        <v>99</v>
      </c>
      <c r="G134" s="12"/>
      <c r="H134" s="12"/>
      <c r="I134" s="170"/>
      <c r="J134" s="179">
        <f>BK134</f>
        <v>0</v>
      </c>
      <c r="K134" s="12"/>
      <c r="L134" s="167"/>
      <c r="M134" s="172"/>
      <c r="N134" s="173"/>
      <c r="O134" s="173"/>
      <c r="P134" s="174">
        <f>SUM(P135:P168)</f>
        <v>0</v>
      </c>
      <c r="Q134" s="173"/>
      <c r="R134" s="174">
        <f>SUM(R135:R168)</f>
        <v>0.067956000000000003</v>
      </c>
      <c r="S134" s="173"/>
      <c r="T134" s="175">
        <f>SUM(T135:T168)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8" t="s">
        <v>87</v>
      </c>
      <c r="AT134" s="176" t="s">
        <v>76</v>
      </c>
      <c r="AU134" s="176" t="s">
        <v>8</v>
      </c>
      <c r="AY134" s="168" t="s">
        <v>245</v>
      </c>
      <c r="BK134" s="177">
        <f>SUM(BK135:BK168)</f>
        <v>0</v>
      </c>
    </row>
    <row r="135" s="2" customFormat="1" ht="14.4" customHeight="1">
      <c r="A135" s="37"/>
      <c r="B135" s="180"/>
      <c r="C135" s="181" t="s">
        <v>253</v>
      </c>
      <c r="D135" s="181" t="s">
        <v>248</v>
      </c>
      <c r="E135" s="182" t="s">
        <v>1940</v>
      </c>
      <c r="F135" s="183" t="s">
        <v>1941</v>
      </c>
      <c r="G135" s="184" t="s">
        <v>275</v>
      </c>
      <c r="H135" s="185">
        <v>5</v>
      </c>
      <c r="I135" s="186"/>
      <c r="J135" s="187">
        <f>ROUND(I135*H135,0)</f>
        <v>0</v>
      </c>
      <c r="K135" s="183" t="s">
        <v>252</v>
      </c>
      <c r="L135" s="38"/>
      <c r="M135" s="188" t="s">
        <v>1</v>
      </c>
      <c r="N135" s="189" t="s">
        <v>43</v>
      </c>
      <c r="O135" s="76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2" t="s">
        <v>355</v>
      </c>
      <c r="AT135" s="192" t="s">
        <v>248</v>
      </c>
      <c r="AU135" s="192" t="s">
        <v>87</v>
      </c>
      <c r="AY135" s="18" t="s">
        <v>245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87</v>
      </c>
      <c r="BK135" s="193">
        <f>ROUND(I135*H135,0)</f>
        <v>0</v>
      </c>
      <c r="BL135" s="18" t="s">
        <v>355</v>
      </c>
      <c r="BM135" s="192" t="s">
        <v>1942</v>
      </c>
    </row>
    <row r="136" s="2" customFormat="1" ht="14.4" customHeight="1">
      <c r="A136" s="37"/>
      <c r="B136" s="180"/>
      <c r="C136" s="219" t="s">
        <v>281</v>
      </c>
      <c r="D136" s="219" t="s">
        <v>377</v>
      </c>
      <c r="E136" s="220" t="s">
        <v>1943</v>
      </c>
      <c r="F136" s="221" t="s">
        <v>1944</v>
      </c>
      <c r="G136" s="222" t="s">
        <v>275</v>
      </c>
      <c r="H136" s="223">
        <v>4</v>
      </c>
      <c r="I136" s="224"/>
      <c r="J136" s="225">
        <f>ROUND(I136*H136,0)</f>
        <v>0</v>
      </c>
      <c r="K136" s="221" t="s">
        <v>1</v>
      </c>
      <c r="L136" s="226"/>
      <c r="M136" s="227" t="s">
        <v>1</v>
      </c>
      <c r="N136" s="228" t="s">
        <v>43</v>
      </c>
      <c r="O136" s="76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2" t="s">
        <v>468</v>
      </c>
      <c r="AT136" s="192" t="s">
        <v>377</v>
      </c>
      <c r="AU136" s="192" t="s">
        <v>87</v>
      </c>
      <c r="AY136" s="18" t="s">
        <v>245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8" t="s">
        <v>87</v>
      </c>
      <c r="BK136" s="193">
        <f>ROUND(I136*H136,0)</f>
        <v>0</v>
      </c>
      <c r="BL136" s="18" t="s">
        <v>355</v>
      </c>
      <c r="BM136" s="192" t="s">
        <v>1945</v>
      </c>
    </row>
    <row r="137" s="2" customFormat="1" ht="14.4" customHeight="1">
      <c r="A137" s="37"/>
      <c r="B137" s="180"/>
      <c r="C137" s="219" t="s">
        <v>277</v>
      </c>
      <c r="D137" s="219" t="s">
        <v>377</v>
      </c>
      <c r="E137" s="220" t="s">
        <v>1946</v>
      </c>
      <c r="F137" s="221" t="s">
        <v>1947</v>
      </c>
      <c r="G137" s="222" t="s">
        <v>275</v>
      </c>
      <c r="H137" s="223">
        <v>1</v>
      </c>
      <c r="I137" s="224"/>
      <c r="J137" s="225">
        <f>ROUND(I137*H137,0)</f>
        <v>0</v>
      </c>
      <c r="K137" s="221" t="s">
        <v>1</v>
      </c>
      <c r="L137" s="226"/>
      <c r="M137" s="227" t="s">
        <v>1</v>
      </c>
      <c r="N137" s="228" t="s">
        <v>43</v>
      </c>
      <c r="O137" s="7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2" t="s">
        <v>468</v>
      </c>
      <c r="AT137" s="192" t="s">
        <v>377</v>
      </c>
      <c r="AU137" s="192" t="s">
        <v>87</v>
      </c>
      <c r="AY137" s="18" t="s">
        <v>245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8" t="s">
        <v>87</v>
      </c>
      <c r="BK137" s="193">
        <f>ROUND(I137*H137,0)</f>
        <v>0</v>
      </c>
      <c r="BL137" s="18" t="s">
        <v>355</v>
      </c>
      <c r="BM137" s="192" t="s">
        <v>1948</v>
      </c>
    </row>
    <row r="138" s="2" customFormat="1" ht="14.4" customHeight="1">
      <c r="A138" s="37"/>
      <c r="B138" s="180"/>
      <c r="C138" s="181" t="s">
        <v>286</v>
      </c>
      <c r="D138" s="181" t="s">
        <v>248</v>
      </c>
      <c r="E138" s="182" t="s">
        <v>1949</v>
      </c>
      <c r="F138" s="183" t="s">
        <v>1950</v>
      </c>
      <c r="G138" s="184" t="s">
        <v>275</v>
      </c>
      <c r="H138" s="185">
        <v>6</v>
      </c>
      <c r="I138" s="186"/>
      <c r="J138" s="187">
        <f>ROUND(I138*H138,0)</f>
        <v>0</v>
      </c>
      <c r="K138" s="183" t="s">
        <v>252</v>
      </c>
      <c r="L138" s="38"/>
      <c r="M138" s="188" t="s">
        <v>1</v>
      </c>
      <c r="N138" s="189" t="s">
        <v>43</v>
      </c>
      <c r="O138" s="7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2" t="s">
        <v>355</v>
      </c>
      <c r="AT138" s="192" t="s">
        <v>248</v>
      </c>
      <c r="AU138" s="192" t="s">
        <v>87</v>
      </c>
      <c r="AY138" s="18" t="s">
        <v>245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87</v>
      </c>
      <c r="BK138" s="193">
        <f>ROUND(I138*H138,0)</f>
        <v>0</v>
      </c>
      <c r="BL138" s="18" t="s">
        <v>355</v>
      </c>
      <c r="BM138" s="192" t="s">
        <v>1951</v>
      </c>
    </row>
    <row r="139" s="2" customFormat="1" ht="14.4" customHeight="1">
      <c r="A139" s="37"/>
      <c r="B139" s="180"/>
      <c r="C139" s="219" t="s">
        <v>295</v>
      </c>
      <c r="D139" s="219" t="s">
        <v>377</v>
      </c>
      <c r="E139" s="220" t="s">
        <v>1952</v>
      </c>
      <c r="F139" s="221" t="s">
        <v>1953</v>
      </c>
      <c r="G139" s="222" t="s">
        <v>275</v>
      </c>
      <c r="H139" s="223">
        <v>4</v>
      </c>
      <c r="I139" s="224"/>
      <c r="J139" s="225">
        <f>ROUND(I139*H139,0)</f>
        <v>0</v>
      </c>
      <c r="K139" s="221" t="s">
        <v>1</v>
      </c>
      <c r="L139" s="226"/>
      <c r="M139" s="227" t="s">
        <v>1</v>
      </c>
      <c r="N139" s="228" t="s">
        <v>43</v>
      </c>
      <c r="O139" s="76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2" t="s">
        <v>468</v>
      </c>
      <c r="AT139" s="192" t="s">
        <v>377</v>
      </c>
      <c r="AU139" s="192" t="s">
        <v>87</v>
      </c>
      <c r="AY139" s="18" t="s">
        <v>245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8" t="s">
        <v>87</v>
      </c>
      <c r="BK139" s="193">
        <f>ROUND(I139*H139,0)</f>
        <v>0</v>
      </c>
      <c r="BL139" s="18" t="s">
        <v>355</v>
      </c>
      <c r="BM139" s="192" t="s">
        <v>1954</v>
      </c>
    </row>
    <row r="140" s="2" customFormat="1" ht="14.4" customHeight="1">
      <c r="A140" s="37"/>
      <c r="B140" s="180"/>
      <c r="C140" s="219" t="s">
        <v>285</v>
      </c>
      <c r="D140" s="219" t="s">
        <v>377</v>
      </c>
      <c r="E140" s="220" t="s">
        <v>1955</v>
      </c>
      <c r="F140" s="221" t="s">
        <v>1956</v>
      </c>
      <c r="G140" s="222" t="s">
        <v>275</v>
      </c>
      <c r="H140" s="223">
        <v>2</v>
      </c>
      <c r="I140" s="224"/>
      <c r="J140" s="225">
        <f>ROUND(I140*H140,0)</f>
        <v>0</v>
      </c>
      <c r="K140" s="221" t="s">
        <v>1</v>
      </c>
      <c r="L140" s="226"/>
      <c r="M140" s="227" t="s">
        <v>1</v>
      </c>
      <c r="N140" s="228" t="s">
        <v>43</v>
      </c>
      <c r="O140" s="76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2" t="s">
        <v>468</v>
      </c>
      <c r="AT140" s="192" t="s">
        <v>377</v>
      </c>
      <c r="AU140" s="192" t="s">
        <v>87</v>
      </c>
      <c r="AY140" s="18" t="s">
        <v>245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8" t="s">
        <v>87</v>
      </c>
      <c r="BK140" s="193">
        <f>ROUND(I140*H140,0)</f>
        <v>0</v>
      </c>
      <c r="BL140" s="18" t="s">
        <v>355</v>
      </c>
      <c r="BM140" s="192" t="s">
        <v>1957</v>
      </c>
    </row>
    <row r="141" s="2" customFormat="1" ht="14.4" customHeight="1">
      <c r="A141" s="37"/>
      <c r="B141" s="180"/>
      <c r="C141" s="181" t="s">
        <v>307</v>
      </c>
      <c r="D141" s="181" t="s">
        <v>248</v>
      </c>
      <c r="E141" s="182" t="s">
        <v>1958</v>
      </c>
      <c r="F141" s="183" t="s">
        <v>1959</v>
      </c>
      <c r="G141" s="184" t="s">
        <v>275</v>
      </c>
      <c r="H141" s="185">
        <v>8</v>
      </c>
      <c r="I141" s="186"/>
      <c r="J141" s="187">
        <f>ROUND(I141*H141,0)</f>
        <v>0</v>
      </c>
      <c r="K141" s="183" t="s">
        <v>252</v>
      </c>
      <c r="L141" s="38"/>
      <c r="M141" s="188" t="s">
        <v>1</v>
      </c>
      <c r="N141" s="189" t="s">
        <v>43</v>
      </c>
      <c r="O141" s="7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355</v>
      </c>
      <c r="AT141" s="192" t="s">
        <v>248</v>
      </c>
      <c r="AU141" s="192" t="s">
        <v>87</v>
      </c>
      <c r="AY141" s="18" t="s">
        <v>245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87</v>
      </c>
      <c r="BK141" s="193">
        <f>ROUND(I141*H141,0)</f>
        <v>0</v>
      </c>
      <c r="BL141" s="18" t="s">
        <v>355</v>
      </c>
      <c r="BM141" s="192" t="s">
        <v>1960</v>
      </c>
    </row>
    <row r="142" s="2" customFormat="1" ht="14.4" customHeight="1">
      <c r="A142" s="37"/>
      <c r="B142" s="180"/>
      <c r="C142" s="219" t="s">
        <v>313</v>
      </c>
      <c r="D142" s="219" t="s">
        <v>377</v>
      </c>
      <c r="E142" s="220" t="s">
        <v>1961</v>
      </c>
      <c r="F142" s="221" t="s">
        <v>1962</v>
      </c>
      <c r="G142" s="222" t="s">
        <v>275</v>
      </c>
      <c r="H142" s="223">
        <v>8</v>
      </c>
      <c r="I142" s="224"/>
      <c r="J142" s="225">
        <f>ROUND(I142*H142,0)</f>
        <v>0</v>
      </c>
      <c r="K142" s="221" t="s">
        <v>1</v>
      </c>
      <c r="L142" s="226"/>
      <c r="M142" s="227" t="s">
        <v>1</v>
      </c>
      <c r="N142" s="228" t="s">
        <v>43</v>
      </c>
      <c r="O142" s="76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2" t="s">
        <v>468</v>
      </c>
      <c r="AT142" s="192" t="s">
        <v>377</v>
      </c>
      <c r="AU142" s="192" t="s">
        <v>87</v>
      </c>
      <c r="AY142" s="18" t="s">
        <v>245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8" t="s">
        <v>87</v>
      </c>
      <c r="BK142" s="193">
        <f>ROUND(I142*H142,0)</f>
        <v>0</v>
      </c>
      <c r="BL142" s="18" t="s">
        <v>355</v>
      </c>
      <c r="BM142" s="192" t="s">
        <v>1963</v>
      </c>
    </row>
    <row r="143" s="2" customFormat="1" ht="14.4" customHeight="1">
      <c r="A143" s="37"/>
      <c r="B143" s="180"/>
      <c r="C143" s="181" t="s">
        <v>323</v>
      </c>
      <c r="D143" s="181" t="s">
        <v>248</v>
      </c>
      <c r="E143" s="182" t="s">
        <v>1964</v>
      </c>
      <c r="F143" s="183" t="s">
        <v>1965</v>
      </c>
      <c r="G143" s="184" t="s">
        <v>275</v>
      </c>
      <c r="H143" s="185">
        <v>4</v>
      </c>
      <c r="I143" s="186"/>
      <c r="J143" s="187">
        <f>ROUND(I143*H143,0)</f>
        <v>0</v>
      </c>
      <c r="K143" s="183" t="s">
        <v>252</v>
      </c>
      <c r="L143" s="38"/>
      <c r="M143" s="188" t="s">
        <v>1</v>
      </c>
      <c r="N143" s="189" t="s">
        <v>43</v>
      </c>
      <c r="O143" s="76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2" t="s">
        <v>355</v>
      </c>
      <c r="AT143" s="192" t="s">
        <v>248</v>
      </c>
      <c r="AU143" s="192" t="s">
        <v>87</v>
      </c>
      <c r="AY143" s="18" t="s">
        <v>245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8" t="s">
        <v>87</v>
      </c>
      <c r="BK143" s="193">
        <f>ROUND(I143*H143,0)</f>
        <v>0</v>
      </c>
      <c r="BL143" s="18" t="s">
        <v>355</v>
      </c>
      <c r="BM143" s="192" t="s">
        <v>1966</v>
      </c>
    </row>
    <row r="144" s="2" customFormat="1" ht="14.4" customHeight="1">
      <c r="A144" s="37"/>
      <c r="B144" s="180"/>
      <c r="C144" s="219" t="s">
        <v>335</v>
      </c>
      <c r="D144" s="219" t="s">
        <v>377</v>
      </c>
      <c r="E144" s="220" t="s">
        <v>1967</v>
      </c>
      <c r="F144" s="221" t="s">
        <v>1968</v>
      </c>
      <c r="G144" s="222" t="s">
        <v>275</v>
      </c>
      <c r="H144" s="223">
        <v>4</v>
      </c>
      <c r="I144" s="224"/>
      <c r="J144" s="225">
        <f>ROUND(I144*H144,0)</f>
        <v>0</v>
      </c>
      <c r="K144" s="221" t="s">
        <v>1</v>
      </c>
      <c r="L144" s="226"/>
      <c r="M144" s="227" t="s">
        <v>1</v>
      </c>
      <c r="N144" s="228" t="s">
        <v>43</v>
      </c>
      <c r="O144" s="7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2" t="s">
        <v>468</v>
      </c>
      <c r="AT144" s="192" t="s">
        <v>377</v>
      </c>
      <c r="AU144" s="192" t="s">
        <v>87</v>
      </c>
      <c r="AY144" s="18" t="s">
        <v>245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87</v>
      </c>
      <c r="BK144" s="193">
        <f>ROUND(I144*H144,0)</f>
        <v>0</v>
      </c>
      <c r="BL144" s="18" t="s">
        <v>355</v>
      </c>
      <c r="BM144" s="192" t="s">
        <v>1969</v>
      </c>
    </row>
    <row r="145" s="2" customFormat="1" ht="14.4" customHeight="1">
      <c r="A145" s="37"/>
      <c r="B145" s="180"/>
      <c r="C145" s="181" t="s">
        <v>342</v>
      </c>
      <c r="D145" s="181" t="s">
        <v>248</v>
      </c>
      <c r="E145" s="182" t="s">
        <v>1970</v>
      </c>
      <c r="F145" s="183" t="s">
        <v>1971</v>
      </c>
      <c r="G145" s="184" t="s">
        <v>275</v>
      </c>
      <c r="H145" s="185">
        <v>1</v>
      </c>
      <c r="I145" s="186"/>
      <c r="J145" s="187">
        <f>ROUND(I145*H145,0)</f>
        <v>0</v>
      </c>
      <c r="K145" s="183" t="s">
        <v>252</v>
      </c>
      <c r="L145" s="38"/>
      <c r="M145" s="188" t="s">
        <v>1</v>
      </c>
      <c r="N145" s="189" t="s">
        <v>43</v>
      </c>
      <c r="O145" s="7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2" t="s">
        <v>355</v>
      </c>
      <c r="AT145" s="192" t="s">
        <v>248</v>
      </c>
      <c r="AU145" s="192" t="s">
        <v>87</v>
      </c>
      <c r="AY145" s="18" t="s">
        <v>245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8" t="s">
        <v>87</v>
      </c>
      <c r="BK145" s="193">
        <f>ROUND(I145*H145,0)</f>
        <v>0</v>
      </c>
      <c r="BL145" s="18" t="s">
        <v>355</v>
      </c>
      <c r="BM145" s="192" t="s">
        <v>1972</v>
      </c>
    </row>
    <row r="146" s="2" customFormat="1" ht="14.4" customHeight="1">
      <c r="A146" s="37"/>
      <c r="B146" s="180"/>
      <c r="C146" s="219" t="s">
        <v>9</v>
      </c>
      <c r="D146" s="219" t="s">
        <v>377</v>
      </c>
      <c r="E146" s="220" t="s">
        <v>1973</v>
      </c>
      <c r="F146" s="221" t="s">
        <v>1974</v>
      </c>
      <c r="G146" s="222" t="s">
        <v>275</v>
      </c>
      <c r="H146" s="223">
        <v>1</v>
      </c>
      <c r="I146" s="224"/>
      <c r="J146" s="225">
        <f>ROUND(I146*H146,0)</f>
        <v>0</v>
      </c>
      <c r="K146" s="221" t="s">
        <v>1</v>
      </c>
      <c r="L146" s="226"/>
      <c r="M146" s="227" t="s">
        <v>1</v>
      </c>
      <c r="N146" s="228" t="s">
        <v>43</v>
      </c>
      <c r="O146" s="7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2" t="s">
        <v>468</v>
      </c>
      <c r="AT146" s="192" t="s">
        <v>377</v>
      </c>
      <c r="AU146" s="192" t="s">
        <v>87</v>
      </c>
      <c r="AY146" s="18" t="s">
        <v>245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8" t="s">
        <v>87</v>
      </c>
      <c r="BK146" s="193">
        <f>ROUND(I146*H146,0)</f>
        <v>0</v>
      </c>
      <c r="BL146" s="18" t="s">
        <v>355</v>
      </c>
      <c r="BM146" s="192" t="s">
        <v>1975</v>
      </c>
    </row>
    <row r="147" s="2" customFormat="1" ht="14.4" customHeight="1">
      <c r="A147" s="37"/>
      <c r="B147" s="180"/>
      <c r="C147" s="181" t="s">
        <v>355</v>
      </c>
      <c r="D147" s="181" t="s">
        <v>248</v>
      </c>
      <c r="E147" s="182" t="s">
        <v>1976</v>
      </c>
      <c r="F147" s="183" t="s">
        <v>1977</v>
      </c>
      <c r="G147" s="184" t="s">
        <v>275</v>
      </c>
      <c r="H147" s="185">
        <v>1</v>
      </c>
      <c r="I147" s="186"/>
      <c r="J147" s="187">
        <f>ROUND(I147*H147,0)</f>
        <v>0</v>
      </c>
      <c r="K147" s="183" t="s">
        <v>252</v>
      </c>
      <c r="L147" s="38"/>
      <c r="M147" s="188" t="s">
        <v>1</v>
      </c>
      <c r="N147" s="189" t="s">
        <v>43</v>
      </c>
      <c r="O147" s="7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2" t="s">
        <v>355</v>
      </c>
      <c r="AT147" s="192" t="s">
        <v>248</v>
      </c>
      <c r="AU147" s="192" t="s">
        <v>87</v>
      </c>
      <c r="AY147" s="18" t="s">
        <v>245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87</v>
      </c>
      <c r="BK147" s="193">
        <f>ROUND(I147*H147,0)</f>
        <v>0</v>
      </c>
      <c r="BL147" s="18" t="s">
        <v>355</v>
      </c>
      <c r="BM147" s="192" t="s">
        <v>1978</v>
      </c>
    </row>
    <row r="148" s="2" customFormat="1" ht="14.4" customHeight="1">
      <c r="A148" s="37"/>
      <c r="B148" s="180"/>
      <c r="C148" s="219" t="s">
        <v>362</v>
      </c>
      <c r="D148" s="219" t="s">
        <v>377</v>
      </c>
      <c r="E148" s="220" t="s">
        <v>1979</v>
      </c>
      <c r="F148" s="221" t="s">
        <v>1980</v>
      </c>
      <c r="G148" s="222" t="s">
        <v>275</v>
      </c>
      <c r="H148" s="223">
        <v>1</v>
      </c>
      <c r="I148" s="224"/>
      <c r="J148" s="225">
        <f>ROUND(I148*H148,0)</f>
        <v>0</v>
      </c>
      <c r="K148" s="221" t="s">
        <v>1</v>
      </c>
      <c r="L148" s="226"/>
      <c r="M148" s="227" t="s">
        <v>1</v>
      </c>
      <c r="N148" s="228" t="s">
        <v>43</v>
      </c>
      <c r="O148" s="76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2" t="s">
        <v>468</v>
      </c>
      <c r="AT148" s="192" t="s">
        <v>377</v>
      </c>
      <c r="AU148" s="192" t="s">
        <v>87</v>
      </c>
      <c r="AY148" s="18" t="s">
        <v>245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8" t="s">
        <v>87</v>
      </c>
      <c r="BK148" s="193">
        <f>ROUND(I148*H148,0)</f>
        <v>0</v>
      </c>
      <c r="BL148" s="18" t="s">
        <v>355</v>
      </c>
      <c r="BM148" s="192" t="s">
        <v>1981</v>
      </c>
    </row>
    <row r="149" s="2" customFormat="1" ht="24.15" customHeight="1">
      <c r="A149" s="37"/>
      <c r="B149" s="180"/>
      <c r="C149" s="181" t="s">
        <v>367</v>
      </c>
      <c r="D149" s="181" t="s">
        <v>248</v>
      </c>
      <c r="E149" s="182" t="s">
        <v>1982</v>
      </c>
      <c r="F149" s="183" t="s">
        <v>1983</v>
      </c>
      <c r="G149" s="184" t="s">
        <v>515</v>
      </c>
      <c r="H149" s="185">
        <v>16</v>
      </c>
      <c r="I149" s="186"/>
      <c r="J149" s="187">
        <f>ROUND(I149*H149,0)</f>
        <v>0</v>
      </c>
      <c r="K149" s="183" t="s">
        <v>252</v>
      </c>
      <c r="L149" s="38"/>
      <c r="M149" s="188" t="s">
        <v>1</v>
      </c>
      <c r="N149" s="189" t="s">
        <v>43</v>
      </c>
      <c r="O149" s="76"/>
      <c r="P149" s="190">
        <f>O149*H149</f>
        <v>0</v>
      </c>
      <c r="Q149" s="190">
        <v>0.001665</v>
      </c>
      <c r="R149" s="190">
        <f>Q149*H149</f>
        <v>0.02664</v>
      </c>
      <c r="S149" s="190">
        <v>0</v>
      </c>
      <c r="T149" s="19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2" t="s">
        <v>355</v>
      </c>
      <c r="AT149" s="192" t="s">
        <v>248</v>
      </c>
      <c r="AU149" s="192" t="s">
        <v>87</v>
      </c>
      <c r="AY149" s="18" t="s">
        <v>245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8" t="s">
        <v>87</v>
      </c>
      <c r="BK149" s="193">
        <f>ROUND(I149*H149,0)</f>
        <v>0</v>
      </c>
      <c r="BL149" s="18" t="s">
        <v>355</v>
      </c>
      <c r="BM149" s="192" t="s">
        <v>1984</v>
      </c>
    </row>
    <row r="150" s="2" customFormat="1" ht="14.4" customHeight="1">
      <c r="A150" s="37"/>
      <c r="B150" s="180"/>
      <c r="C150" s="219" t="s">
        <v>376</v>
      </c>
      <c r="D150" s="219" t="s">
        <v>377</v>
      </c>
      <c r="E150" s="220" t="s">
        <v>1985</v>
      </c>
      <c r="F150" s="221" t="s">
        <v>1986</v>
      </c>
      <c r="G150" s="222" t="s">
        <v>275</v>
      </c>
      <c r="H150" s="223">
        <v>5</v>
      </c>
      <c r="I150" s="224"/>
      <c r="J150" s="225">
        <f>ROUND(I150*H150,0)</f>
        <v>0</v>
      </c>
      <c r="K150" s="221" t="s">
        <v>1</v>
      </c>
      <c r="L150" s="226"/>
      <c r="M150" s="227" t="s">
        <v>1</v>
      </c>
      <c r="N150" s="228" t="s">
        <v>43</v>
      </c>
      <c r="O150" s="7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468</v>
      </c>
      <c r="AT150" s="192" t="s">
        <v>377</v>
      </c>
      <c r="AU150" s="192" t="s">
        <v>87</v>
      </c>
      <c r="AY150" s="18" t="s">
        <v>245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87</v>
      </c>
      <c r="BK150" s="193">
        <f>ROUND(I150*H150,0)</f>
        <v>0</v>
      </c>
      <c r="BL150" s="18" t="s">
        <v>355</v>
      </c>
      <c r="BM150" s="192" t="s">
        <v>1987</v>
      </c>
    </row>
    <row r="151" s="2" customFormat="1" ht="14.4" customHeight="1">
      <c r="A151" s="37"/>
      <c r="B151" s="180"/>
      <c r="C151" s="219" t="s">
        <v>382</v>
      </c>
      <c r="D151" s="219" t="s">
        <v>377</v>
      </c>
      <c r="E151" s="220" t="s">
        <v>1988</v>
      </c>
      <c r="F151" s="221" t="s">
        <v>1989</v>
      </c>
      <c r="G151" s="222" t="s">
        <v>1</v>
      </c>
      <c r="H151" s="223">
        <v>5</v>
      </c>
      <c r="I151" s="224"/>
      <c r="J151" s="225">
        <f>ROUND(I151*H151,0)</f>
        <v>0</v>
      </c>
      <c r="K151" s="221" t="s">
        <v>1</v>
      </c>
      <c r="L151" s="226"/>
      <c r="M151" s="227" t="s">
        <v>1</v>
      </c>
      <c r="N151" s="228" t="s">
        <v>43</v>
      </c>
      <c r="O151" s="76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2" t="s">
        <v>468</v>
      </c>
      <c r="AT151" s="192" t="s">
        <v>377</v>
      </c>
      <c r="AU151" s="192" t="s">
        <v>87</v>
      </c>
      <c r="AY151" s="18" t="s">
        <v>245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8" t="s">
        <v>87</v>
      </c>
      <c r="BK151" s="193">
        <f>ROUND(I151*H151,0)</f>
        <v>0</v>
      </c>
      <c r="BL151" s="18" t="s">
        <v>355</v>
      </c>
      <c r="BM151" s="192" t="s">
        <v>1990</v>
      </c>
    </row>
    <row r="152" s="2" customFormat="1" ht="24.15" customHeight="1">
      <c r="A152" s="37"/>
      <c r="B152" s="180"/>
      <c r="C152" s="181" t="s">
        <v>7</v>
      </c>
      <c r="D152" s="181" t="s">
        <v>248</v>
      </c>
      <c r="E152" s="182" t="s">
        <v>1991</v>
      </c>
      <c r="F152" s="183" t="s">
        <v>1992</v>
      </c>
      <c r="G152" s="184" t="s">
        <v>515</v>
      </c>
      <c r="H152" s="185">
        <v>12</v>
      </c>
      <c r="I152" s="186"/>
      <c r="J152" s="187">
        <f>ROUND(I152*H152,0)</f>
        <v>0</v>
      </c>
      <c r="K152" s="183" t="s">
        <v>252</v>
      </c>
      <c r="L152" s="38"/>
      <c r="M152" s="188" t="s">
        <v>1</v>
      </c>
      <c r="N152" s="189" t="s">
        <v>43</v>
      </c>
      <c r="O152" s="76"/>
      <c r="P152" s="190">
        <f>O152*H152</f>
        <v>0</v>
      </c>
      <c r="Q152" s="190">
        <v>0.0034429999999999999</v>
      </c>
      <c r="R152" s="190">
        <f>Q152*H152</f>
        <v>0.041315999999999999</v>
      </c>
      <c r="S152" s="190">
        <v>0</v>
      </c>
      <c r="T152" s="19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2" t="s">
        <v>355</v>
      </c>
      <c r="AT152" s="192" t="s">
        <v>248</v>
      </c>
      <c r="AU152" s="192" t="s">
        <v>87</v>
      </c>
      <c r="AY152" s="18" t="s">
        <v>245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8" t="s">
        <v>87</v>
      </c>
      <c r="BK152" s="193">
        <f>ROUND(I152*H152,0)</f>
        <v>0</v>
      </c>
      <c r="BL152" s="18" t="s">
        <v>355</v>
      </c>
      <c r="BM152" s="192" t="s">
        <v>1993</v>
      </c>
    </row>
    <row r="153" s="2" customFormat="1" ht="14.4" customHeight="1">
      <c r="A153" s="37"/>
      <c r="B153" s="180"/>
      <c r="C153" s="219" t="s">
        <v>391</v>
      </c>
      <c r="D153" s="219" t="s">
        <v>377</v>
      </c>
      <c r="E153" s="220" t="s">
        <v>1994</v>
      </c>
      <c r="F153" s="221" t="s">
        <v>1995</v>
      </c>
      <c r="G153" s="222" t="s">
        <v>275</v>
      </c>
      <c r="H153" s="223">
        <v>4</v>
      </c>
      <c r="I153" s="224"/>
      <c r="J153" s="225">
        <f>ROUND(I153*H153,0)</f>
        <v>0</v>
      </c>
      <c r="K153" s="221" t="s">
        <v>1</v>
      </c>
      <c r="L153" s="226"/>
      <c r="M153" s="227" t="s">
        <v>1</v>
      </c>
      <c r="N153" s="228" t="s">
        <v>43</v>
      </c>
      <c r="O153" s="76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2" t="s">
        <v>468</v>
      </c>
      <c r="AT153" s="192" t="s">
        <v>377</v>
      </c>
      <c r="AU153" s="192" t="s">
        <v>87</v>
      </c>
      <c r="AY153" s="18" t="s">
        <v>245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87</v>
      </c>
      <c r="BK153" s="193">
        <f>ROUND(I153*H153,0)</f>
        <v>0</v>
      </c>
      <c r="BL153" s="18" t="s">
        <v>355</v>
      </c>
      <c r="BM153" s="192" t="s">
        <v>1996</v>
      </c>
    </row>
    <row r="154" s="2" customFormat="1" ht="14.4" customHeight="1">
      <c r="A154" s="37"/>
      <c r="B154" s="180"/>
      <c r="C154" s="219" t="s">
        <v>396</v>
      </c>
      <c r="D154" s="219" t="s">
        <v>377</v>
      </c>
      <c r="E154" s="220" t="s">
        <v>1997</v>
      </c>
      <c r="F154" s="221" t="s">
        <v>1998</v>
      </c>
      <c r="G154" s="222" t="s">
        <v>275</v>
      </c>
      <c r="H154" s="223">
        <v>5</v>
      </c>
      <c r="I154" s="224"/>
      <c r="J154" s="225">
        <f>ROUND(I154*H154,0)</f>
        <v>0</v>
      </c>
      <c r="K154" s="221" t="s">
        <v>1</v>
      </c>
      <c r="L154" s="226"/>
      <c r="M154" s="227" t="s">
        <v>1</v>
      </c>
      <c r="N154" s="228" t="s">
        <v>43</v>
      </c>
      <c r="O154" s="76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2" t="s">
        <v>468</v>
      </c>
      <c r="AT154" s="192" t="s">
        <v>377</v>
      </c>
      <c r="AU154" s="192" t="s">
        <v>87</v>
      </c>
      <c r="AY154" s="18" t="s">
        <v>245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8" t="s">
        <v>87</v>
      </c>
      <c r="BK154" s="193">
        <f>ROUND(I154*H154,0)</f>
        <v>0</v>
      </c>
      <c r="BL154" s="18" t="s">
        <v>355</v>
      </c>
      <c r="BM154" s="192" t="s">
        <v>1999</v>
      </c>
    </row>
    <row r="155" s="2" customFormat="1" ht="14.4" customHeight="1">
      <c r="A155" s="37"/>
      <c r="B155" s="180"/>
      <c r="C155" s="219" t="s">
        <v>402</v>
      </c>
      <c r="D155" s="219" t="s">
        <v>377</v>
      </c>
      <c r="E155" s="220" t="s">
        <v>2000</v>
      </c>
      <c r="F155" s="221" t="s">
        <v>2001</v>
      </c>
      <c r="G155" s="222" t="s">
        <v>275</v>
      </c>
      <c r="H155" s="223">
        <v>1</v>
      </c>
      <c r="I155" s="224"/>
      <c r="J155" s="225">
        <f>ROUND(I155*H155,0)</f>
        <v>0</v>
      </c>
      <c r="K155" s="221" t="s">
        <v>1</v>
      </c>
      <c r="L155" s="226"/>
      <c r="M155" s="227" t="s">
        <v>1</v>
      </c>
      <c r="N155" s="228" t="s">
        <v>43</v>
      </c>
      <c r="O155" s="76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2" t="s">
        <v>468</v>
      </c>
      <c r="AT155" s="192" t="s">
        <v>377</v>
      </c>
      <c r="AU155" s="192" t="s">
        <v>87</v>
      </c>
      <c r="AY155" s="18" t="s">
        <v>245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8" t="s">
        <v>87</v>
      </c>
      <c r="BK155" s="193">
        <f>ROUND(I155*H155,0)</f>
        <v>0</v>
      </c>
      <c r="BL155" s="18" t="s">
        <v>355</v>
      </c>
      <c r="BM155" s="192" t="s">
        <v>2002</v>
      </c>
    </row>
    <row r="156" s="2" customFormat="1" ht="14.4" customHeight="1">
      <c r="A156" s="37"/>
      <c r="B156" s="180"/>
      <c r="C156" s="219" t="s">
        <v>408</v>
      </c>
      <c r="D156" s="219" t="s">
        <v>377</v>
      </c>
      <c r="E156" s="220" t="s">
        <v>2003</v>
      </c>
      <c r="F156" s="221" t="s">
        <v>2004</v>
      </c>
      <c r="G156" s="222" t="s">
        <v>275</v>
      </c>
      <c r="H156" s="223">
        <v>2</v>
      </c>
      <c r="I156" s="224"/>
      <c r="J156" s="225">
        <f>ROUND(I156*H156,0)</f>
        <v>0</v>
      </c>
      <c r="K156" s="221" t="s">
        <v>1</v>
      </c>
      <c r="L156" s="226"/>
      <c r="M156" s="227" t="s">
        <v>1</v>
      </c>
      <c r="N156" s="228" t="s">
        <v>43</v>
      </c>
      <c r="O156" s="76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2" t="s">
        <v>468</v>
      </c>
      <c r="AT156" s="192" t="s">
        <v>377</v>
      </c>
      <c r="AU156" s="192" t="s">
        <v>87</v>
      </c>
      <c r="AY156" s="18" t="s">
        <v>245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8" t="s">
        <v>87</v>
      </c>
      <c r="BK156" s="193">
        <f>ROUND(I156*H156,0)</f>
        <v>0</v>
      </c>
      <c r="BL156" s="18" t="s">
        <v>355</v>
      </c>
      <c r="BM156" s="192" t="s">
        <v>2005</v>
      </c>
    </row>
    <row r="157" s="2" customFormat="1" ht="24.15" customHeight="1">
      <c r="A157" s="37"/>
      <c r="B157" s="180"/>
      <c r="C157" s="181" t="s">
        <v>412</v>
      </c>
      <c r="D157" s="181" t="s">
        <v>248</v>
      </c>
      <c r="E157" s="182" t="s">
        <v>2006</v>
      </c>
      <c r="F157" s="183" t="s">
        <v>2007</v>
      </c>
      <c r="G157" s="184" t="s">
        <v>275</v>
      </c>
      <c r="H157" s="185">
        <v>1</v>
      </c>
      <c r="I157" s="186"/>
      <c r="J157" s="187">
        <f>ROUND(I157*H157,0)</f>
        <v>0</v>
      </c>
      <c r="K157" s="183" t="s">
        <v>252</v>
      </c>
      <c r="L157" s="38"/>
      <c r="M157" s="188" t="s">
        <v>1</v>
      </c>
      <c r="N157" s="189" t="s">
        <v>43</v>
      </c>
      <c r="O157" s="76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2" t="s">
        <v>253</v>
      </c>
      <c r="AT157" s="192" t="s">
        <v>248</v>
      </c>
      <c r="AU157" s="192" t="s">
        <v>87</v>
      </c>
      <c r="AY157" s="18" t="s">
        <v>245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8" t="s">
        <v>87</v>
      </c>
      <c r="BK157" s="193">
        <f>ROUND(I157*H157,0)</f>
        <v>0</v>
      </c>
      <c r="BL157" s="18" t="s">
        <v>253</v>
      </c>
      <c r="BM157" s="192" t="s">
        <v>2008</v>
      </c>
    </row>
    <row r="158" s="2" customFormat="1" ht="14.4" customHeight="1">
      <c r="A158" s="37"/>
      <c r="B158" s="180"/>
      <c r="C158" s="219" t="s">
        <v>421</v>
      </c>
      <c r="D158" s="219" t="s">
        <v>377</v>
      </c>
      <c r="E158" s="220" t="s">
        <v>2009</v>
      </c>
      <c r="F158" s="221" t="s">
        <v>2010</v>
      </c>
      <c r="G158" s="222" t="s">
        <v>275</v>
      </c>
      <c r="H158" s="223">
        <v>1</v>
      </c>
      <c r="I158" s="224"/>
      <c r="J158" s="225">
        <f>ROUND(I158*H158,0)</f>
        <v>0</v>
      </c>
      <c r="K158" s="221" t="s">
        <v>1</v>
      </c>
      <c r="L158" s="226"/>
      <c r="M158" s="227" t="s">
        <v>1</v>
      </c>
      <c r="N158" s="228" t="s">
        <v>43</v>
      </c>
      <c r="O158" s="76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2" t="s">
        <v>295</v>
      </c>
      <c r="AT158" s="192" t="s">
        <v>377</v>
      </c>
      <c r="AU158" s="192" t="s">
        <v>87</v>
      </c>
      <c r="AY158" s="18" t="s">
        <v>245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8" t="s">
        <v>87</v>
      </c>
      <c r="BK158" s="193">
        <f>ROUND(I158*H158,0)</f>
        <v>0</v>
      </c>
      <c r="BL158" s="18" t="s">
        <v>253</v>
      </c>
      <c r="BM158" s="192" t="s">
        <v>2011</v>
      </c>
    </row>
    <row r="159" s="2" customFormat="1" ht="24.15" customHeight="1">
      <c r="A159" s="37"/>
      <c r="B159" s="180"/>
      <c r="C159" s="181" t="s">
        <v>426</v>
      </c>
      <c r="D159" s="181" t="s">
        <v>248</v>
      </c>
      <c r="E159" s="182" t="s">
        <v>2012</v>
      </c>
      <c r="F159" s="183" t="s">
        <v>2013</v>
      </c>
      <c r="G159" s="184" t="s">
        <v>275</v>
      </c>
      <c r="H159" s="185">
        <v>4</v>
      </c>
      <c r="I159" s="186"/>
      <c r="J159" s="187">
        <f>ROUND(I159*H159,0)</f>
        <v>0</v>
      </c>
      <c r="K159" s="183" t="s">
        <v>252</v>
      </c>
      <c r="L159" s="38"/>
      <c r="M159" s="188" t="s">
        <v>1</v>
      </c>
      <c r="N159" s="189" t="s">
        <v>43</v>
      </c>
      <c r="O159" s="76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2" t="s">
        <v>355</v>
      </c>
      <c r="AT159" s="192" t="s">
        <v>248</v>
      </c>
      <c r="AU159" s="192" t="s">
        <v>87</v>
      </c>
      <c r="AY159" s="18" t="s">
        <v>245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8" t="s">
        <v>87</v>
      </c>
      <c r="BK159" s="193">
        <f>ROUND(I159*H159,0)</f>
        <v>0</v>
      </c>
      <c r="BL159" s="18" t="s">
        <v>355</v>
      </c>
      <c r="BM159" s="192" t="s">
        <v>2014</v>
      </c>
    </row>
    <row r="160" s="2" customFormat="1" ht="14.4" customHeight="1">
      <c r="A160" s="37"/>
      <c r="B160" s="180"/>
      <c r="C160" s="219" t="s">
        <v>432</v>
      </c>
      <c r="D160" s="219" t="s">
        <v>377</v>
      </c>
      <c r="E160" s="220" t="s">
        <v>2015</v>
      </c>
      <c r="F160" s="221" t="s">
        <v>2016</v>
      </c>
      <c r="G160" s="222" t="s">
        <v>275</v>
      </c>
      <c r="H160" s="223">
        <v>2</v>
      </c>
      <c r="I160" s="224"/>
      <c r="J160" s="225">
        <f>ROUND(I160*H160,0)</f>
        <v>0</v>
      </c>
      <c r="K160" s="221" t="s">
        <v>1</v>
      </c>
      <c r="L160" s="226"/>
      <c r="M160" s="227" t="s">
        <v>1</v>
      </c>
      <c r="N160" s="228" t="s">
        <v>43</v>
      </c>
      <c r="O160" s="7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2" t="s">
        <v>468</v>
      </c>
      <c r="AT160" s="192" t="s">
        <v>377</v>
      </c>
      <c r="AU160" s="192" t="s">
        <v>87</v>
      </c>
      <c r="AY160" s="18" t="s">
        <v>245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8" t="s">
        <v>87</v>
      </c>
      <c r="BK160" s="193">
        <f>ROUND(I160*H160,0)</f>
        <v>0</v>
      </c>
      <c r="BL160" s="18" t="s">
        <v>355</v>
      </c>
      <c r="BM160" s="192" t="s">
        <v>2017</v>
      </c>
    </row>
    <row r="161" s="2" customFormat="1" ht="14.4" customHeight="1">
      <c r="A161" s="37"/>
      <c r="B161" s="180"/>
      <c r="C161" s="219" t="s">
        <v>436</v>
      </c>
      <c r="D161" s="219" t="s">
        <v>377</v>
      </c>
      <c r="E161" s="220" t="s">
        <v>2018</v>
      </c>
      <c r="F161" s="221" t="s">
        <v>2019</v>
      </c>
      <c r="G161" s="222" t="s">
        <v>275</v>
      </c>
      <c r="H161" s="223">
        <v>2</v>
      </c>
      <c r="I161" s="224"/>
      <c r="J161" s="225">
        <f>ROUND(I161*H161,0)</f>
        <v>0</v>
      </c>
      <c r="K161" s="221" t="s">
        <v>1</v>
      </c>
      <c r="L161" s="226"/>
      <c r="M161" s="227" t="s">
        <v>1</v>
      </c>
      <c r="N161" s="228" t="s">
        <v>43</v>
      </c>
      <c r="O161" s="76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2" t="s">
        <v>468</v>
      </c>
      <c r="AT161" s="192" t="s">
        <v>377</v>
      </c>
      <c r="AU161" s="192" t="s">
        <v>87</v>
      </c>
      <c r="AY161" s="18" t="s">
        <v>245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8" t="s">
        <v>87</v>
      </c>
      <c r="BK161" s="193">
        <f>ROUND(I161*H161,0)</f>
        <v>0</v>
      </c>
      <c r="BL161" s="18" t="s">
        <v>355</v>
      </c>
      <c r="BM161" s="192" t="s">
        <v>2020</v>
      </c>
    </row>
    <row r="162" s="2" customFormat="1" ht="24.15" customHeight="1">
      <c r="A162" s="37"/>
      <c r="B162" s="180"/>
      <c r="C162" s="181" t="s">
        <v>440</v>
      </c>
      <c r="D162" s="181" t="s">
        <v>248</v>
      </c>
      <c r="E162" s="182" t="s">
        <v>2021</v>
      </c>
      <c r="F162" s="183" t="s">
        <v>2022</v>
      </c>
      <c r="G162" s="184" t="s">
        <v>275</v>
      </c>
      <c r="H162" s="185">
        <v>3</v>
      </c>
      <c r="I162" s="186"/>
      <c r="J162" s="187">
        <f>ROUND(I162*H162,0)</f>
        <v>0</v>
      </c>
      <c r="K162" s="183" t="s">
        <v>252</v>
      </c>
      <c r="L162" s="38"/>
      <c r="M162" s="188" t="s">
        <v>1</v>
      </c>
      <c r="N162" s="189" t="s">
        <v>43</v>
      </c>
      <c r="O162" s="7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2" t="s">
        <v>355</v>
      </c>
      <c r="AT162" s="192" t="s">
        <v>248</v>
      </c>
      <c r="AU162" s="192" t="s">
        <v>87</v>
      </c>
      <c r="AY162" s="18" t="s">
        <v>245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8" t="s">
        <v>87</v>
      </c>
      <c r="BK162" s="193">
        <f>ROUND(I162*H162,0)</f>
        <v>0</v>
      </c>
      <c r="BL162" s="18" t="s">
        <v>355</v>
      </c>
      <c r="BM162" s="192" t="s">
        <v>2023</v>
      </c>
    </row>
    <row r="163" s="2" customFormat="1" ht="14.4" customHeight="1">
      <c r="A163" s="37"/>
      <c r="B163" s="180"/>
      <c r="C163" s="219" t="s">
        <v>468</v>
      </c>
      <c r="D163" s="219" t="s">
        <v>377</v>
      </c>
      <c r="E163" s="220" t="s">
        <v>2024</v>
      </c>
      <c r="F163" s="221" t="s">
        <v>2025</v>
      </c>
      <c r="G163" s="222" t="s">
        <v>275</v>
      </c>
      <c r="H163" s="223">
        <v>2</v>
      </c>
      <c r="I163" s="224"/>
      <c r="J163" s="225">
        <f>ROUND(I163*H163,0)</f>
        <v>0</v>
      </c>
      <c r="K163" s="221" t="s">
        <v>1</v>
      </c>
      <c r="L163" s="226"/>
      <c r="M163" s="227" t="s">
        <v>1</v>
      </c>
      <c r="N163" s="228" t="s">
        <v>43</v>
      </c>
      <c r="O163" s="76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2" t="s">
        <v>468</v>
      </c>
      <c r="AT163" s="192" t="s">
        <v>377</v>
      </c>
      <c r="AU163" s="192" t="s">
        <v>87</v>
      </c>
      <c r="AY163" s="18" t="s">
        <v>245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8" t="s">
        <v>87</v>
      </c>
      <c r="BK163" s="193">
        <f>ROUND(I163*H163,0)</f>
        <v>0</v>
      </c>
      <c r="BL163" s="18" t="s">
        <v>355</v>
      </c>
      <c r="BM163" s="192" t="s">
        <v>2026</v>
      </c>
    </row>
    <row r="164" s="2" customFormat="1" ht="14.4" customHeight="1">
      <c r="A164" s="37"/>
      <c r="B164" s="180"/>
      <c r="C164" s="219" t="s">
        <v>478</v>
      </c>
      <c r="D164" s="219" t="s">
        <v>377</v>
      </c>
      <c r="E164" s="220" t="s">
        <v>2027</v>
      </c>
      <c r="F164" s="221" t="s">
        <v>2028</v>
      </c>
      <c r="G164" s="222" t="s">
        <v>275</v>
      </c>
      <c r="H164" s="223">
        <v>1</v>
      </c>
      <c r="I164" s="224"/>
      <c r="J164" s="225">
        <f>ROUND(I164*H164,0)</f>
        <v>0</v>
      </c>
      <c r="K164" s="221" t="s">
        <v>1</v>
      </c>
      <c r="L164" s="226"/>
      <c r="M164" s="227" t="s">
        <v>1</v>
      </c>
      <c r="N164" s="228" t="s">
        <v>43</v>
      </c>
      <c r="O164" s="76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2" t="s">
        <v>468</v>
      </c>
      <c r="AT164" s="192" t="s">
        <v>377</v>
      </c>
      <c r="AU164" s="192" t="s">
        <v>87</v>
      </c>
      <c r="AY164" s="18" t="s">
        <v>245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8" t="s">
        <v>87</v>
      </c>
      <c r="BK164" s="193">
        <f>ROUND(I164*H164,0)</f>
        <v>0</v>
      </c>
      <c r="BL164" s="18" t="s">
        <v>355</v>
      </c>
      <c r="BM164" s="192" t="s">
        <v>2029</v>
      </c>
    </row>
    <row r="165" s="2" customFormat="1" ht="24.15" customHeight="1">
      <c r="A165" s="37"/>
      <c r="B165" s="180"/>
      <c r="C165" s="181" t="s">
        <v>483</v>
      </c>
      <c r="D165" s="181" t="s">
        <v>248</v>
      </c>
      <c r="E165" s="182" t="s">
        <v>2030</v>
      </c>
      <c r="F165" s="183" t="s">
        <v>2031</v>
      </c>
      <c r="G165" s="184" t="s">
        <v>275</v>
      </c>
      <c r="H165" s="185">
        <v>2</v>
      </c>
      <c r="I165" s="186"/>
      <c r="J165" s="187">
        <f>ROUND(I165*H165,0)</f>
        <v>0</v>
      </c>
      <c r="K165" s="183" t="s">
        <v>252</v>
      </c>
      <c r="L165" s="38"/>
      <c r="M165" s="188" t="s">
        <v>1</v>
      </c>
      <c r="N165" s="189" t="s">
        <v>43</v>
      </c>
      <c r="O165" s="76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2" t="s">
        <v>355</v>
      </c>
      <c r="AT165" s="192" t="s">
        <v>248</v>
      </c>
      <c r="AU165" s="192" t="s">
        <v>87</v>
      </c>
      <c r="AY165" s="18" t="s">
        <v>245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8" t="s">
        <v>87</v>
      </c>
      <c r="BK165" s="193">
        <f>ROUND(I165*H165,0)</f>
        <v>0</v>
      </c>
      <c r="BL165" s="18" t="s">
        <v>355</v>
      </c>
      <c r="BM165" s="192" t="s">
        <v>2032</v>
      </c>
    </row>
    <row r="166" s="2" customFormat="1" ht="14.4" customHeight="1">
      <c r="A166" s="37"/>
      <c r="B166" s="180"/>
      <c r="C166" s="219" t="s">
        <v>487</v>
      </c>
      <c r="D166" s="219" t="s">
        <v>377</v>
      </c>
      <c r="E166" s="220" t="s">
        <v>2033</v>
      </c>
      <c r="F166" s="221" t="s">
        <v>2034</v>
      </c>
      <c r="G166" s="222" t="s">
        <v>275</v>
      </c>
      <c r="H166" s="223">
        <v>1</v>
      </c>
      <c r="I166" s="224"/>
      <c r="J166" s="225">
        <f>ROUND(I166*H166,0)</f>
        <v>0</v>
      </c>
      <c r="K166" s="221" t="s">
        <v>1</v>
      </c>
      <c r="L166" s="226"/>
      <c r="M166" s="227" t="s">
        <v>1</v>
      </c>
      <c r="N166" s="228" t="s">
        <v>43</v>
      </c>
      <c r="O166" s="76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2" t="s">
        <v>468</v>
      </c>
      <c r="AT166" s="192" t="s">
        <v>377</v>
      </c>
      <c r="AU166" s="192" t="s">
        <v>87</v>
      </c>
      <c r="AY166" s="18" t="s">
        <v>245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8" t="s">
        <v>87</v>
      </c>
      <c r="BK166" s="193">
        <f>ROUND(I166*H166,0)</f>
        <v>0</v>
      </c>
      <c r="BL166" s="18" t="s">
        <v>355</v>
      </c>
      <c r="BM166" s="192" t="s">
        <v>2035</v>
      </c>
    </row>
    <row r="167" s="2" customFormat="1" ht="14.4" customHeight="1">
      <c r="A167" s="37"/>
      <c r="B167" s="180"/>
      <c r="C167" s="219" t="s">
        <v>507</v>
      </c>
      <c r="D167" s="219" t="s">
        <v>377</v>
      </c>
      <c r="E167" s="220" t="s">
        <v>2036</v>
      </c>
      <c r="F167" s="221" t="s">
        <v>2037</v>
      </c>
      <c r="G167" s="222" t="s">
        <v>275</v>
      </c>
      <c r="H167" s="223">
        <v>1</v>
      </c>
      <c r="I167" s="224"/>
      <c r="J167" s="225">
        <f>ROUND(I167*H167,0)</f>
        <v>0</v>
      </c>
      <c r="K167" s="221" t="s">
        <v>1</v>
      </c>
      <c r="L167" s="226"/>
      <c r="M167" s="227" t="s">
        <v>1</v>
      </c>
      <c r="N167" s="228" t="s">
        <v>43</v>
      </c>
      <c r="O167" s="76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2" t="s">
        <v>468</v>
      </c>
      <c r="AT167" s="192" t="s">
        <v>377</v>
      </c>
      <c r="AU167" s="192" t="s">
        <v>87</v>
      </c>
      <c r="AY167" s="18" t="s">
        <v>245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8" t="s">
        <v>87</v>
      </c>
      <c r="BK167" s="193">
        <f>ROUND(I167*H167,0)</f>
        <v>0</v>
      </c>
      <c r="BL167" s="18" t="s">
        <v>355</v>
      </c>
      <c r="BM167" s="192" t="s">
        <v>2038</v>
      </c>
    </row>
    <row r="168" s="2" customFormat="1" ht="24.15" customHeight="1">
      <c r="A168" s="37"/>
      <c r="B168" s="180"/>
      <c r="C168" s="181" t="s">
        <v>512</v>
      </c>
      <c r="D168" s="181" t="s">
        <v>248</v>
      </c>
      <c r="E168" s="182" t="s">
        <v>2039</v>
      </c>
      <c r="F168" s="183" t="s">
        <v>2040</v>
      </c>
      <c r="G168" s="184" t="s">
        <v>304</v>
      </c>
      <c r="H168" s="185">
        <v>0.068000000000000005</v>
      </c>
      <c r="I168" s="186"/>
      <c r="J168" s="187">
        <f>ROUND(I168*H168,0)</f>
        <v>0</v>
      </c>
      <c r="K168" s="183" t="s">
        <v>252</v>
      </c>
      <c r="L168" s="38"/>
      <c r="M168" s="232" t="s">
        <v>1</v>
      </c>
      <c r="N168" s="233" t="s">
        <v>43</v>
      </c>
      <c r="O168" s="234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2" t="s">
        <v>355</v>
      </c>
      <c r="AT168" s="192" t="s">
        <v>248</v>
      </c>
      <c r="AU168" s="192" t="s">
        <v>87</v>
      </c>
      <c r="AY168" s="18" t="s">
        <v>245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8" t="s">
        <v>87</v>
      </c>
      <c r="BK168" s="193">
        <f>ROUND(I168*H168,0)</f>
        <v>0</v>
      </c>
      <c r="BL168" s="18" t="s">
        <v>355</v>
      </c>
      <c r="BM168" s="192" t="s">
        <v>2041</v>
      </c>
    </row>
    <row r="169" s="2" customFormat="1" ht="6.96" customHeight="1">
      <c r="A169" s="37"/>
      <c r="B169" s="59"/>
      <c r="C169" s="60"/>
      <c r="D169" s="60"/>
      <c r="E169" s="60"/>
      <c r="F169" s="60"/>
      <c r="G169" s="60"/>
      <c r="H169" s="60"/>
      <c r="I169" s="60"/>
      <c r="J169" s="60"/>
      <c r="K169" s="60"/>
      <c r="L169" s="38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autoFilter ref="C124:K1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</v>
      </c>
    </row>
    <row r="4" s="1" customFormat="1" ht="24.96" customHeight="1">
      <c r="B4" s="21"/>
      <c r="D4" s="22" t="s">
        <v>109</v>
      </c>
      <c r="L4" s="21"/>
      <c r="M4" s="128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9" t="str">
        <f>'Rekapitulace stavby'!K6</f>
        <v>Rekonstrukce budovy azylového domu Žofie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122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2042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29. 8. 2020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0"/>
      <c r="B27" s="131"/>
      <c r="C27" s="130"/>
      <c r="D27" s="130"/>
      <c r="E27" s="35" t="s">
        <v>1</v>
      </c>
      <c r="F27" s="35"/>
      <c r="G27" s="35"/>
      <c r="H27" s="35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4" t="s">
        <v>37</v>
      </c>
      <c r="E30" s="37"/>
      <c r="F30" s="37"/>
      <c r="G30" s="37"/>
      <c r="H30" s="37"/>
      <c r="I30" s="37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5" t="s">
        <v>41</v>
      </c>
      <c r="E33" s="31" t="s">
        <v>42</v>
      </c>
      <c r="F33" s="136">
        <f>ROUND((SUM(BE126:BE154)),  0)</f>
        <v>0</v>
      </c>
      <c r="G33" s="37"/>
      <c r="H33" s="37"/>
      <c r="I33" s="137">
        <v>0.20999999999999999</v>
      </c>
      <c r="J33" s="136">
        <f>ROUND(((SUM(BE126:BE154))*I33),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36">
        <f>ROUND((SUM(BF126:BF154)),  0)</f>
        <v>0</v>
      </c>
      <c r="G34" s="37"/>
      <c r="H34" s="37"/>
      <c r="I34" s="137">
        <v>0.14999999999999999</v>
      </c>
      <c r="J34" s="136">
        <f>ROUND(((SUM(BF126:BF154))*I34),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36">
        <f>ROUND((SUM(BG126:BG154)),  0)</f>
        <v>0</v>
      </c>
      <c r="G35" s="37"/>
      <c r="H35" s="37"/>
      <c r="I35" s="137">
        <v>0.20999999999999999</v>
      </c>
      <c r="J35" s="13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36">
        <f>ROUND((SUM(BH126:BH154)),  0)</f>
        <v>0</v>
      </c>
      <c r="G36" s="37"/>
      <c r="H36" s="37"/>
      <c r="I36" s="137">
        <v>0.14999999999999999</v>
      </c>
      <c r="J36" s="13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36">
        <f>ROUND((SUM(BI126:BI154)),  0)</f>
        <v>0</v>
      </c>
      <c r="G37" s="37"/>
      <c r="H37" s="37"/>
      <c r="I37" s="137">
        <v>0</v>
      </c>
      <c r="J37" s="13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8"/>
      <c r="D39" s="139" t="s">
        <v>47</v>
      </c>
      <c r="E39" s="80"/>
      <c r="F39" s="80"/>
      <c r="G39" s="140" t="s">
        <v>48</v>
      </c>
      <c r="H39" s="141" t="s">
        <v>49</v>
      </c>
      <c r="I39" s="80"/>
      <c r="J39" s="142">
        <f>SUM(J30:J37)</f>
        <v>0</v>
      </c>
      <c r="K39" s="14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44" t="s">
        <v>53</v>
      </c>
      <c r="G61" s="57" t="s">
        <v>52</v>
      </c>
      <c r="H61" s="40"/>
      <c r="I61" s="40"/>
      <c r="J61" s="14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44" t="s">
        <v>53</v>
      </c>
      <c r="G76" s="57" t="s">
        <v>52</v>
      </c>
      <c r="H76" s="40"/>
      <c r="I76" s="40"/>
      <c r="J76" s="14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9" t="str">
        <f>E7</f>
        <v>Rekonstrukce budovy azylového domu Žofie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122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2 - Vedlejší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Bezručova 1006, Dvůr Králové n.L.</v>
      </c>
      <c r="G89" s="37"/>
      <c r="H89" s="37"/>
      <c r="I89" s="31" t="s">
        <v>23</v>
      </c>
      <c r="J89" s="68" t="str">
        <f>IF(J12="","",J12)</f>
        <v>29. 8. 2020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Město Dvůr Králové n.L., nám. TGM 68, D.K.n.L.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6" t="s">
        <v>203</v>
      </c>
      <c r="D94" s="138"/>
      <c r="E94" s="138"/>
      <c r="F94" s="138"/>
      <c r="G94" s="138"/>
      <c r="H94" s="138"/>
      <c r="I94" s="138"/>
      <c r="J94" s="147" t="s">
        <v>204</v>
      </c>
      <c r="K94" s="13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8" t="s">
        <v>205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206</v>
      </c>
    </row>
    <row r="97" s="9" customFormat="1" ht="24.96" customHeight="1">
      <c r="A97" s="9"/>
      <c r="B97" s="149"/>
      <c r="C97" s="9"/>
      <c r="D97" s="150" t="s">
        <v>2043</v>
      </c>
      <c r="E97" s="151"/>
      <c r="F97" s="151"/>
      <c r="G97" s="151"/>
      <c r="H97" s="151"/>
      <c r="I97" s="151"/>
      <c r="J97" s="152">
        <f>J127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3"/>
      <c r="C98" s="10"/>
      <c r="D98" s="154" t="s">
        <v>2044</v>
      </c>
      <c r="E98" s="155"/>
      <c r="F98" s="155"/>
      <c r="G98" s="155"/>
      <c r="H98" s="155"/>
      <c r="I98" s="155"/>
      <c r="J98" s="156">
        <f>J128</f>
        <v>0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3"/>
      <c r="C99" s="10"/>
      <c r="D99" s="154" t="s">
        <v>2045</v>
      </c>
      <c r="E99" s="155"/>
      <c r="F99" s="155"/>
      <c r="G99" s="155"/>
      <c r="H99" s="155"/>
      <c r="I99" s="155"/>
      <c r="J99" s="156">
        <f>J131</f>
        <v>0</v>
      </c>
      <c r="K99" s="10"/>
      <c r="L99" s="15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3"/>
      <c r="C100" s="10"/>
      <c r="D100" s="154" t="s">
        <v>2046</v>
      </c>
      <c r="E100" s="155"/>
      <c r="F100" s="155"/>
      <c r="G100" s="155"/>
      <c r="H100" s="155"/>
      <c r="I100" s="155"/>
      <c r="J100" s="156">
        <f>J134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2047</v>
      </c>
      <c r="E101" s="155"/>
      <c r="F101" s="155"/>
      <c r="G101" s="155"/>
      <c r="H101" s="155"/>
      <c r="I101" s="155"/>
      <c r="J101" s="156">
        <f>J137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3"/>
      <c r="C102" s="10"/>
      <c r="D102" s="154" t="s">
        <v>2048</v>
      </c>
      <c r="E102" s="155"/>
      <c r="F102" s="155"/>
      <c r="G102" s="155"/>
      <c r="H102" s="155"/>
      <c r="I102" s="155"/>
      <c r="J102" s="156">
        <f>J140</f>
        <v>0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3"/>
      <c r="C103" s="10"/>
      <c r="D103" s="154" t="s">
        <v>2049</v>
      </c>
      <c r="E103" s="155"/>
      <c r="F103" s="155"/>
      <c r="G103" s="155"/>
      <c r="H103" s="155"/>
      <c r="I103" s="155"/>
      <c r="J103" s="156">
        <f>J143</f>
        <v>0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3"/>
      <c r="C104" s="10"/>
      <c r="D104" s="154" t="s">
        <v>2050</v>
      </c>
      <c r="E104" s="155"/>
      <c r="F104" s="155"/>
      <c r="G104" s="155"/>
      <c r="H104" s="155"/>
      <c r="I104" s="155"/>
      <c r="J104" s="156">
        <f>J146</f>
        <v>0</v>
      </c>
      <c r="K104" s="10"/>
      <c r="L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3"/>
      <c r="C105" s="10"/>
      <c r="D105" s="154" t="s">
        <v>2051</v>
      </c>
      <c r="E105" s="155"/>
      <c r="F105" s="155"/>
      <c r="G105" s="155"/>
      <c r="H105" s="155"/>
      <c r="I105" s="155"/>
      <c r="J105" s="156">
        <f>J149</f>
        <v>0</v>
      </c>
      <c r="K105" s="10"/>
      <c r="L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3"/>
      <c r="C106" s="10"/>
      <c r="D106" s="154" t="s">
        <v>2052</v>
      </c>
      <c r="E106" s="155"/>
      <c r="F106" s="155"/>
      <c r="G106" s="155"/>
      <c r="H106" s="155"/>
      <c r="I106" s="155"/>
      <c r="J106" s="156">
        <f>J152</f>
        <v>0</v>
      </c>
      <c r="K106" s="10"/>
      <c r="L106" s="15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230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9" t="str">
        <f>E7</f>
        <v>Rekonstrukce budovy azylového domu Žofie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122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2 - Vedlejší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Bezručova 1006, Dvůr Králové n.L.</v>
      </c>
      <c r="G120" s="37"/>
      <c r="H120" s="37"/>
      <c r="I120" s="31" t="s">
        <v>23</v>
      </c>
      <c r="J120" s="68" t="str">
        <f>IF(J12="","",J12)</f>
        <v>29. 8. 2020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E15</f>
        <v>Město Dvůr Králové n.L., nám. TGM 68, D.K.n.L.</v>
      </c>
      <c r="G122" s="37"/>
      <c r="H122" s="37"/>
      <c r="I122" s="31" t="s">
        <v>31</v>
      </c>
      <c r="J122" s="35" t="str">
        <f>E21</f>
        <v>Projektis spol. s 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31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7"/>
      <c r="B125" s="158"/>
      <c r="C125" s="159" t="s">
        <v>231</v>
      </c>
      <c r="D125" s="160" t="s">
        <v>62</v>
      </c>
      <c r="E125" s="160" t="s">
        <v>58</v>
      </c>
      <c r="F125" s="160" t="s">
        <v>59</v>
      </c>
      <c r="G125" s="160" t="s">
        <v>232</v>
      </c>
      <c r="H125" s="160" t="s">
        <v>233</v>
      </c>
      <c r="I125" s="160" t="s">
        <v>234</v>
      </c>
      <c r="J125" s="160" t="s">
        <v>204</v>
      </c>
      <c r="K125" s="161" t="s">
        <v>235</v>
      </c>
      <c r="L125" s="162"/>
      <c r="M125" s="85" t="s">
        <v>1</v>
      </c>
      <c r="N125" s="86" t="s">
        <v>41</v>
      </c>
      <c r="O125" s="86" t="s">
        <v>236</v>
      </c>
      <c r="P125" s="86" t="s">
        <v>237</v>
      </c>
      <c r="Q125" s="86" t="s">
        <v>238</v>
      </c>
      <c r="R125" s="86" t="s">
        <v>239</v>
      </c>
      <c r="S125" s="86" t="s">
        <v>240</v>
      </c>
      <c r="T125" s="87" t="s">
        <v>241</v>
      </c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</row>
    <row r="126" s="2" customFormat="1" ht="22.8" customHeight="1">
      <c r="A126" s="37"/>
      <c r="B126" s="38"/>
      <c r="C126" s="92" t="s">
        <v>242</v>
      </c>
      <c r="D126" s="37"/>
      <c r="E126" s="37"/>
      <c r="F126" s="37"/>
      <c r="G126" s="37"/>
      <c r="H126" s="37"/>
      <c r="I126" s="37"/>
      <c r="J126" s="163">
        <f>BK126</f>
        <v>0</v>
      </c>
      <c r="K126" s="37"/>
      <c r="L126" s="38"/>
      <c r="M126" s="88"/>
      <c r="N126" s="72"/>
      <c r="O126" s="89"/>
      <c r="P126" s="164">
        <f>P127</f>
        <v>0</v>
      </c>
      <c r="Q126" s="89"/>
      <c r="R126" s="164">
        <f>R127</f>
        <v>0</v>
      </c>
      <c r="S126" s="89"/>
      <c r="T126" s="165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206</v>
      </c>
      <c r="BK126" s="166">
        <f>BK127</f>
        <v>0</v>
      </c>
    </row>
    <row r="127" s="12" customFormat="1" ht="25.92" customHeight="1">
      <c r="A127" s="12"/>
      <c r="B127" s="167"/>
      <c r="C127" s="12"/>
      <c r="D127" s="168" t="s">
        <v>76</v>
      </c>
      <c r="E127" s="169" t="s">
        <v>2053</v>
      </c>
      <c r="F127" s="169" t="s">
        <v>2054</v>
      </c>
      <c r="G127" s="12"/>
      <c r="H127" s="12"/>
      <c r="I127" s="170"/>
      <c r="J127" s="171">
        <f>BK127</f>
        <v>0</v>
      </c>
      <c r="K127" s="12"/>
      <c r="L127" s="167"/>
      <c r="M127" s="172"/>
      <c r="N127" s="173"/>
      <c r="O127" s="173"/>
      <c r="P127" s="174">
        <f>P128+P131+P134+P137+P140+P143+P146+P149+P152</f>
        <v>0</v>
      </c>
      <c r="Q127" s="173"/>
      <c r="R127" s="174">
        <f>R128+R131+R134+R137+R140+R143+R146+R149+R152</f>
        <v>0</v>
      </c>
      <c r="S127" s="173"/>
      <c r="T127" s="175">
        <f>T128+T131+T134+T137+T140+T143+T146+T149+T152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8" t="s">
        <v>281</v>
      </c>
      <c r="AT127" s="176" t="s">
        <v>76</v>
      </c>
      <c r="AU127" s="176" t="s">
        <v>77</v>
      </c>
      <c r="AY127" s="168" t="s">
        <v>245</v>
      </c>
      <c r="BK127" s="177">
        <f>BK128+BK131+BK134+BK137+BK140+BK143+BK146+BK149+BK152</f>
        <v>0</v>
      </c>
    </row>
    <row r="128" s="12" customFormat="1" ht="22.8" customHeight="1">
      <c r="A128" s="12"/>
      <c r="B128" s="167"/>
      <c r="C128" s="12"/>
      <c r="D128" s="168" t="s">
        <v>76</v>
      </c>
      <c r="E128" s="178" t="s">
        <v>2055</v>
      </c>
      <c r="F128" s="178" t="s">
        <v>2056</v>
      </c>
      <c r="G128" s="12"/>
      <c r="H128" s="12"/>
      <c r="I128" s="170"/>
      <c r="J128" s="179">
        <f>BK128</f>
        <v>0</v>
      </c>
      <c r="K128" s="12"/>
      <c r="L128" s="167"/>
      <c r="M128" s="172"/>
      <c r="N128" s="173"/>
      <c r="O128" s="173"/>
      <c r="P128" s="174">
        <f>SUM(P129:P130)</f>
        <v>0</v>
      </c>
      <c r="Q128" s="173"/>
      <c r="R128" s="174">
        <f>SUM(R129:R130)</f>
        <v>0</v>
      </c>
      <c r="S128" s="173"/>
      <c r="T128" s="175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8" t="s">
        <v>281</v>
      </c>
      <c r="AT128" s="176" t="s">
        <v>76</v>
      </c>
      <c r="AU128" s="176" t="s">
        <v>8</v>
      </c>
      <c r="AY128" s="168" t="s">
        <v>245</v>
      </c>
      <c r="BK128" s="177">
        <f>SUM(BK129:BK130)</f>
        <v>0</v>
      </c>
    </row>
    <row r="129" s="2" customFormat="1" ht="14.4" customHeight="1">
      <c r="A129" s="37"/>
      <c r="B129" s="180"/>
      <c r="C129" s="181" t="s">
        <v>8</v>
      </c>
      <c r="D129" s="181" t="s">
        <v>248</v>
      </c>
      <c r="E129" s="182" t="s">
        <v>2057</v>
      </c>
      <c r="F129" s="183" t="s">
        <v>2056</v>
      </c>
      <c r="G129" s="184" t="s">
        <v>1684</v>
      </c>
      <c r="H129" s="185">
        <v>1</v>
      </c>
      <c r="I129" s="186"/>
      <c r="J129" s="187">
        <f>ROUND(I129*H129,0)</f>
        <v>0</v>
      </c>
      <c r="K129" s="183" t="s">
        <v>252</v>
      </c>
      <c r="L129" s="38"/>
      <c r="M129" s="188" t="s">
        <v>1</v>
      </c>
      <c r="N129" s="189" t="s">
        <v>43</v>
      </c>
      <c r="O129" s="76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2" t="s">
        <v>2058</v>
      </c>
      <c r="AT129" s="192" t="s">
        <v>248</v>
      </c>
      <c r="AU129" s="192" t="s">
        <v>87</v>
      </c>
      <c r="AY129" s="18" t="s">
        <v>245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8" t="s">
        <v>87</v>
      </c>
      <c r="BK129" s="193">
        <f>ROUND(I129*H129,0)</f>
        <v>0</v>
      </c>
      <c r="BL129" s="18" t="s">
        <v>2058</v>
      </c>
      <c r="BM129" s="192" t="s">
        <v>2059</v>
      </c>
    </row>
    <row r="130" s="13" customFormat="1">
      <c r="A130" s="13"/>
      <c r="B130" s="194"/>
      <c r="C130" s="13"/>
      <c r="D130" s="195" t="s">
        <v>255</v>
      </c>
      <c r="E130" s="196" t="s">
        <v>1</v>
      </c>
      <c r="F130" s="197" t="s">
        <v>2060</v>
      </c>
      <c r="G130" s="13"/>
      <c r="H130" s="198">
        <v>1</v>
      </c>
      <c r="I130" s="199"/>
      <c r="J130" s="13"/>
      <c r="K130" s="13"/>
      <c r="L130" s="194"/>
      <c r="M130" s="200"/>
      <c r="N130" s="201"/>
      <c r="O130" s="201"/>
      <c r="P130" s="201"/>
      <c r="Q130" s="201"/>
      <c r="R130" s="201"/>
      <c r="S130" s="201"/>
      <c r="T130" s="20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6" t="s">
        <v>255</v>
      </c>
      <c r="AU130" s="196" t="s">
        <v>87</v>
      </c>
      <c r="AV130" s="13" t="s">
        <v>87</v>
      </c>
      <c r="AW130" s="13" t="s">
        <v>33</v>
      </c>
      <c r="AX130" s="13" t="s">
        <v>8</v>
      </c>
      <c r="AY130" s="196" t="s">
        <v>245</v>
      </c>
    </row>
    <row r="131" s="12" customFormat="1" ht="22.8" customHeight="1">
      <c r="A131" s="12"/>
      <c r="B131" s="167"/>
      <c r="C131" s="12"/>
      <c r="D131" s="168" t="s">
        <v>76</v>
      </c>
      <c r="E131" s="178" t="s">
        <v>2061</v>
      </c>
      <c r="F131" s="178" t="s">
        <v>2062</v>
      </c>
      <c r="G131" s="12"/>
      <c r="H131" s="12"/>
      <c r="I131" s="170"/>
      <c r="J131" s="179">
        <f>BK131</f>
        <v>0</v>
      </c>
      <c r="K131" s="12"/>
      <c r="L131" s="167"/>
      <c r="M131" s="172"/>
      <c r="N131" s="173"/>
      <c r="O131" s="173"/>
      <c r="P131" s="174">
        <f>SUM(P132:P133)</f>
        <v>0</v>
      </c>
      <c r="Q131" s="173"/>
      <c r="R131" s="174">
        <f>SUM(R132:R133)</f>
        <v>0</v>
      </c>
      <c r="S131" s="173"/>
      <c r="T131" s="175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8" t="s">
        <v>281</v>
      </c>
      <c r="AT131" s="176" t="s">
        <v>76</v>
      </c>
      <c r="AU131" s="176" t="s">
        <v>8</v>
      </c>
      <c r="AY131" s="168" t="s">
        <v>245</v>
      </c>
      <c r="BK131" s="177">
        <f>SUM(BK132:BK133)</f>
        <v>0</v>
      </c>
    </row>
    <row r="132" s="2" customFormat="1" ht="14.4" customHeight="1">
      <c r="A132" s="37"/>
      <c r="B132" s="180"/>
      <c r="C132" s="181" t="s">
        <v>87</v>
      </c>
      <c r="D132" s="181" t="s">
        <v>248</v>
      </c>
      <c r="E132" s="182" t="s">
        <v>2063</v>
      </c>
      <c r="F132" s="183" t="s">
        <v>2062</v>
      </c>
      <c r="G132" s="184" t="s">
        <v>1684</v>
      </c>
      <c r="H132" s="185">
        <v>1</v>
      </c>
      <c r="I132" s="186"/>
      <c r="J132" s="187">
        <f>ROUND(I132*H132,0)</f>
        <v>0</v>
      </c>
      <c r="K132" s="183" t="s">
        <v>252</v>
      </c>
      <c r="L132" s="38"/>
      <c r="M132" s="188" t="s">
        <v>1</v>
      </c>
      <c r="N132" s="189" t="s">
        <v>43</v>
      </c>
      <c r="O132" s="76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2" t="s">
        <v>2058</v>
      </c>
      <c r="AT132" s="192" t="s">
        <v>248</v>
      </c>
      <c r="AU132" s="192" t="s">
        <v>87</v>
      </c>
      <c r="AY132" s="18" t="s">
        <v>245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8" t="s">
        <v>87</v>
      </c>
      <c r="BK132" s="193">
        <f>ROUND(I132*H132,0)</f>
        <v>0</v>
      </c>
      <c r="BL132" s="18" t="s">
        <v>2058</v>
      </c>
      <c r="BM132" s="192" t="s">
        <v>2064</v>
      </c>
    </row>
    <row r="133" s="13" customFormat="1">
      <c r="A133" s="13"/>
      <c r="B133" s="194"/>
      <c r="C133" s="13"/>
      <c r="D133" s="195" t="s">
        <v>255</v>
      </c>
      <c r="E133" s="196" t="s">
        <v>1</v>
      </c>
      <c r="F133" s="197" t="s">
        <v>2065</v>
      </c>
      <c r="G133" s="13"/>
      <c r="H133" s="198">
        <v>1</v>
      </c>
      <c r="I133" s="199"/>
      <c r="J133" s="13"/>
      <c r="K133" s="13"/>
      <c r="L133" s="194"/>
      <c r="M133" s="200"/>
      <c r="N133" s="201"/>
      <c r="O133" s="201"/>
      <c r="P133" s="201"/>
      <c r="Q133" s="201"/>
      <c r="R133" s="201"/>
      <c r="S133" s="201"/>
      <c r="T133" s="20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6" t="s">
        <v>255</v>
      </c>
      <c r="AU133" s="196" t="s">
        <v>87</v>
      </c>
      <c r="AV133" s="13" t="s">
        <v>87</v>
      </c>
      <c r="AW133" s="13" t="s">
        <v>33</v>
      </c>
      <c r="AX133" s="13" t="s">
        <v>8</v>
      </c>
      <c r="AY133" s="196" t="s">
        <v>245</v>
      </c>
    </row>
    <row r="134" s="12" customFormat="1" ht="22.8" customHeight="1">
      <c r="A134" s="12"/>
      <c r="B134" s="167"/>
      <c r="C134" s="12"/>
      <c r="D134" s="168" t="s">
        <v>76</v>
      </c>
      <c r="E134" s="178" t="s">
        <v>2066</v>
      </c>
      <c r="F134" s="178" t="s">
        <v>2067</v>
      </c>
      <c r="G134" s="12"/>
      <c r="H134" s="12"/>
      <c r="I134" s="170"/>
      <c r="J134" s="179">
        <f>BK134</f>
        <v>0</v>
      </c>
      <c r="K134" s="12"/>
      <c r="L134" s="167"/>
      <c r="M134" s="172"/>
      <c r="N134" s="173"/>
      <c r="O134" s="173"/>
      <c r="P134" s="174">
        <f>SUM(P135:P136)</f>
        <v>0</v>
      </c>
      <c r="Q134" s="173"/>
      <c r="R134" s="174">
        <f>SUM(R135:R136)</f>
        <v>0</v>
      </c>
      <c r="S134" s="173"/>
      <c r="T134" s="175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8" t="s">
        <v>281</v>
      </c>
      <c r="AT134" s="176" t="s">
        <v>76</v>
      </c>
      <c r="AU134" s="176" t="s">
        <v>8</v>
      </c>
      <c r="AY134" s="168" t="s">
        <v>245</v>
      </c>
      <c r="BK134" s="177">
        <f>SUM(BK135:BK136)</f>
        <v>0</v>
      </c>
    </row>
    <row r="135" s="2" customFormat="1" ht="14.4" customHeight="1">
      <c r="A135" s="37"/>
      <c r="B135" s="180"/>
      <c r="C135" s="181" t="s">
        <v>246</v>
      </c>
      <c r="D135" s="181" t="s">
        <v>248</v>
      </c>
      <c r="E135" s="182" t="s">
        <v>2068</v>
      </c>
      <c r="F135" s="183" t="s">
        <v>2067</v>
      </c>
      <c r="G135" s="184" t="s">
        <v>1684</v>
      </c>
      <c r="H135" s="185">
        <v>1</v>
      </c>
      <c r="I135" s="186"/>
      <c r="J135" s="187">
        <f>ROUND(I135*H135,0)</f>
        <v>0</v>
      </c>
      <c r="K135" s="183" t="s">
        <v>252</v>
      </c>
      <c r="L135" s="38"/>
      <c r="M135" s="188" t="s">
        <v>1</v>
      </c>
      <c r="N135" s="189" t="s">
        <v>43</v>
      </c>
      <c r="O135" s="76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2" t="s">
        <v>2058</v>
      </c>
      <c r="AT135" s="192" t="s">
        <v>248</v>
      </c>
      <c r="AU135" s="192" t="s">
        <v>87</v>
      </c>
      <c r="AY135" s="18" t="s">
        <v>245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8" t="s">
        <v>87</v>
      </c>
      <c r="BK135" s="193">
        <f>ROUND(I135*H135,0)</f>
        <v>0</v>
      </c>
      <c r="BL135" s="18" t="s">
        <v>2058</v>
      </c>
      <c r="BM135" s="192" t="s">
        <v>2069</v>
      </c>
    </row>
    <row r="136" s="13" customFormat="1">
      <c r="A136" s="13"/>
      <c r="B136" s="194"/>
      <c r="C136" s="13"/>
      <c r="D136" s="195" t="s">
        <v>255</v>
      </c>
      <c r="E136" s="196" t="s">
        <v>1</v>
      </c>
      <c r="F136" s="197" t="s">
        <v>2070</v>
      </c>
      <c r="G136" s="13"/>
      <c r="H136" s="198">
        <v>1</v>
      </c>
      <c r="I136" s="199"/>
      <c r="J136" s="13"/>
      <c r="K136" s="13"/>
      <c r="L136" s="194"/>
      <c r="M136" s="200"/>
      <c r="N136" s="201"/>
      <c r="O136" s="201"/>
      <c r="P136" s="201"/>
      <c r="Q136" s="201"/>
      <c r="R136" s="201"/>
      <c r="S136" s="201"/>
      <c r="T136" s="20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6" t="s">
        <v>255</v>
      </c>
      <c r="AU136" s="196" t="s">
        <v>87</v>
      </c>
      <c r="AV136" s="13" t="s">
        <v>87</v>
      </c>
      <c r="AW136" s="13" t="s">
        <v>33</v>
      </c>
      <c r="AX136" s="13" t="s">
        <v>8</v>
      </c>
      <c r="AY136" s="196" t="s">
        <v>245</v>
      </c>
    </row>
    <row r="137" s="12" customFormat="1" ht="22.8" customHeight="1">
      <c r="A137" s="12"/>
      <c r="B137" s="167"/>
      <c r="C137" s="12"/>
      <c r="D137" s="168" t="s">
        <v>76</v>
      </c>
      <c r="E137" s="178" t="s">
        <v>2071</v>
      </c>
      <c r="F137" s="178" t="s">
        <v>2072</v>
      </c>
      <c r="G137" s="12"/>
      <c r="H137" s="12"/>
      <c r="I137" s="170"/>
      <c r="J137" s="179">
        <f>BK137</f>
        <v>0</v>
      </c>
      <c r="K137" s="12"/>
      <c r="L137" s="167"/>
      <c r="M137" s="172"/>
      <c r="N137" s="173"/>
      <c r="O137" s="173"/>
      <c r="P137" s="174">
        <f>SUM(P138:P139)</f>
        <v>0</v>
      </c>
      <c r="Q137" s="173"/>
      <c r="R137" s="174">
        <f>SUM(R138:R139)</f>
        <v>0</v>
      </c>
      <c r="S137" s="173"/>
      <c r="T137" s="175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8" t="s">
        <v>281</v>
      </c>
      <c r="AT137" s="176" t="s">
        <v>76</v>
      </c>
      <c r="AU137" s="176" t="s">
        <v>8</v>
      </c>
      <c r="AY137" s="168" t="s">
        <v>245</v>
      </c>
      <c r="BK137" s="177">
        <f>SUM(BK138:BK139)</f>
        <v>0</v>
      </c>
    </row>
    <row r="138" s="2" customFormat="1" ht="14.4" customHeight="1">
      <c r="A138" s="37"/>
      <c r="B138" s="180"/>
      <c r="C138" s="181" t="s">
        <v>253</v>
      </c>
      <c r="D138" s="181" t="s">
        <v>248</v>
      </c>
      <c r="E138" s="182" t="s">
        <v>2073</v>
      </c>
      <c r="F138" s="183" t="s">
        <v>2072</v>
      </c>
      <c r="G138" s="184" t="s">
        <v>1684</v>
      </c>
      <c r="H138" s="185">
        <v>1</v>
      </c>
      <c r="I138" s="186"/>
      <c r="J138" s="187">
        <f>ROUND(I138*H138,0)</f>
        <v>0</v>
      </c>
      <c r="K138" s="183" t="s">
        <v>252</v>
      </c>
      <c r="L138" s="38"/>
      <c r="M138" s="188" t="s">
        <v>1</v>
      </c>
      <c r="N138" s="189" t="s">
        <v>43</v>
      </c>
      <c r="O138" s="7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2" t="s">
        <v>2058</v>
      </c>
      <c r="AT138" s="192" t="s">
        <v>248</v>
      </c>
      <c r="AU138" s="192" t="s">
        <v>87</v>
      </c>
      <c r="AY138" s="18" t="s">
        <v>245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8" t="s">
        <v>87</v>
      </c>
      <c r="BK138" s="193">
        <f>ROUND(I138*H138,0)</f>
        <v>0</v>
      </c>
      <c r="BL138" s="18" t="s">
        <v>2058</v>
      </c>
      <c r="BM138" s="192" t="s">
        <v>2074</v>
      </c>
    </row>
    <row r="139" s="13" customFormat="1">
      <c r="A139" s="13"/>
      <c r="B139" s="194"/>
      <c r="C139" s="13"/>
      <c r="D139" s="195" t="s">
        <v>255</v>
      </c>
      <c r="E139" s="196" t="s">
        <v>1</v>
      </c>
      <c r="F139" s="197" t="s">
        <v>2075</v>
      </c>
      <c r="G139" s="13"/>
      <c r="H139" s="198">
        <v>1</v>
      </c>
      <c r="I139" s="199"/>
      <c r="J139" s="13"/>
      <c r="K139" s="13"/>
      <c r="L139" s="194"/>
      <c r="M139" s="200"/>
      <c r="N139" s="201"/>
      <c r="O139" s="201"/>
      <c r="P139" s="201"/>
      <c r="Q139" s="201"/>
      <c r="R139" s="201"/>
      <c r="S139" s="201"/>
      <c r="T139" s="20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255</v>
      </c>
      <c r="AU139" s="196" t="s">
        <v>87</v>
      </c>
      <c r="AV139" s="13" t="s">
        <v>87</v>
      </c>
      <c r="AW139" s="13" t="s">
        <v>33</v>
      </c>
      <c r="AX139" s="13" t="s">
        <v>8</v>
      </c>
      <c r="AY139" s="196" t="s">
        <v>245</v>
      </c>
    </row>
    <row r="140" s="12" customFormat="1" ht="22.8" customHeight="1">
      <c r="A140" s="12"/>
      <c r="B140" s="167"/>
      <c r="C140" s="12"/>
      <c r="D140" s="168" t="s">
        <v>76</v>
      </c>
      <c r="E140" s="178" t="s">
        <v>2076</v>
      </c>
      <c r="F140" s="178" t="s">
        <v>2077</v>
      </c>
      <c r="G140" s="12"/>
      <c r="H140" s="12"/>
      <c r="I140" s="170"/>
      <c r="J140" s="179">
        <f>BK140</f>
        <v>0</v>
      </c>
      <c r="K140" s="12"/>
      <c r="L140" s="167"/>
      <c r="M140" s="172"/>
      <c r="N140" s="173"/>
      <c r="O140" s="173"/>
      <c r="P140" s="174">
        <f>SUM(P141:P142)</f>
        <v>0</v>
      </c>
      <c r="Q140" s="173"/>
      <c r="R140" s="174">
        <f>SUM(R141:R142)</f>
        <v>0</v>
      </c>
      <c r="S140" s="173"/>
      <c r="T140" s="175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8" t="s">
        <v>281</v>
      </c>
      <c r="AT140" s="176" t="s">
        <v>76</v>
      </c>
      <c r="AU140" s="176" t="s">
        <v>8</v>
      </c>
      <c r="AY140" s="168" t="s">
        <v>245</v>
      </c>
      <c r="BK140" s="177">
        <f>SUM(BK141:BK142)</f>
        <v>0</v>
      </c>
    </row>
    <row r="141" s="2" customFormat="1" ht="14.4" customHeight="1">
      <c r="A141" s="37"/>
      <c r="B141" s="180"/>
      <c r="C141" s="181" t="s">
        <v>281</v>
      </c>
      <c r="D141" s="181" t="s">
        <v>248</v>
      </c>
      <c r="E141" s="182" t="s">
        <v>2078</v>
      </c>
      <c r="F141" s="183" t="s">
        <v>2077</v>
      </c>
      <c r="G141" s="184" t="s">
        <v>1684</v>
      </c>
      <c r="H141" s="185">
        <v>1</v>
      </c>
      <c r="I141" s="186"/>
      <c r="J141" s="187">
        <f>ROUND(I141*H141,0)</f>
        <v>0</v>
      </c>
      <c r="K141" s="183" t="s">
        <v>252</v>
      </c>
      <c r="L141" s="38"/>
      <c r="M141" s="188" t="s">
        <v>1</v>
      </c>
      <c r="N141" s="189" t="s">
        <v>43</v>
      </c>
      <c r="O141" s="7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2" t="s">
        <v>2058</v>
      </c>
      <c r="AT141" s="192" t="s">
        <v>248</v>
      </c>
      <c r="AU141" s="192" t="s">
        <v>87</v>
      </c>
      <c r="AY141" s="18" t="s">
        <v>245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8" t="s">
        <v>87</v>
      </c>
      <c r="BK141" s="193">
        <f>ROUND(I141*H141,0)</f>
        <v>0</v>
      </c>
      <c r="BL141" s="18" t="s">
        <v>2058</v>
      </c>
      <c r="BM141" s="192" t="s">
        <v>2079</v>
      </c>
    </row>
    <row r="142" s="13" customFormat="1">
      <c r="A142" s="13"/>
      <c r="B142" s="194"/>
      <c r="C142" s="13"/>
      <c r="D142" s="195" t="s">
        <v>255</v>
      </c>
      <c r="E142" s="196" t="s">
        <v>1</v>
      </c>
      <c r="F142" s="197" t="s">
        <v>2080</v>
      </c>
      <c r="G142" s="13"/>
      <c r="H142" s="198">
        <v>1</v>
      </c>
      <c r="I142" s="199"/>
      <c r="J142" s="13"/>
      <c r="K142" s="13"/>
      <c r="L142" s="194"/>
      <c r="M142" s="200"/>
      <c r="N142" s="201"/>
      <c r="O142" s="201"/>
      <c r="P142" s="201"/>
      <c r="Q142" s="201"/>
      <c r="R142" s="201"/>
      <c r="S142" s="201"/>
      <c r="T142" s="20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6" t="s">
        <v>255</v>
      </c>
      <c r="AU142" s="196" t="s">
        <v>87</v>
      </c>
      <c r="AV142" s="13" t="s">
        <v>87</v>
      </c>
      <c r="AW142" s="13" t="s">
        <v>33</v>
      </c>
      <c r="AX142" s="13" t="s">
        <v>8</v>
      </c>
      <c r="AY142" s="196" t="s">
        <v>245</v>
      </c>
    </row>
    <row r="143" s="12" customFormat="1" ht="22.8" customHeight="1">
      <c r="A143" s="12"/>
      <c r="B143" s="167"/>
      <c r="C143" s="12"/>
      <c r="D143" s="168" t="s">
        <v>76</v>
      </c>
      <c r="E143" s="178" t="s">
        <v>2081</v>
      </c>
      <c r="F143" s="178" t="s">
        <v>2082</v>
      </c>
      <c r="G143" s="12"/>
      <c r="H143" s="12"/>
      <c r="I143" s="170"/>
      <c r="J143" s="179">
        <f>BK143</f>
        <v>0</v>
      </c>
      <c r="K143" s="12"/>
      <c r="L143" s="167"/>
      <c r="M143" s="172"/>
      <c r="N143" s="173"/>
      <c r="O143" s="173"/>
      <c r="P143" s="174">
        <f>SUM(P144:P145)</f>
        <v>0</v>
      </c>
      <c r="Q143" s="173"/>
      <c r="R143" s="174">
        <f>SUM(R144:R145)</f>
        <v>0</v>
      </c>
      <c r="S143" s="173"/>
      <c r="T143" s="175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8" t="s">
        <v>281</v>
      </c>
      <c r="AT143" s="176" t="s">
        <v>76</v>
      </c>
      <c r="AU143" s="176" t="s">
        <v>8</v>
      </c>
      <c r="AY143" s="168" t="s">
        <v>245</v>
      </c>
      <c r="BK143" s="177">
        <f>SUM(BK144:BK145)</f>
        <v>0</v>
      </c>
    </row>
    <row r="144" s="2" customFormat="1" ht="14.4" customHeight="1">
      <c r="A144" s="37"/>
      <c r="B144" s="180"/>
      <c r="C144" s="181" t="s">
        <v>277</v>
      </c>
      <c r="D144" s="181" t="s">
        <v>248</v>
      </c>
      <c r="E144" s="182" t="s">
        <v>2083</v>
      </c>
      <c r="F144" s="183" t="s">
        <v>2082</v>
      </c>
      <c r="G144" s="184" t="s">
        <v>1684</v>
      </c>
      <c r="H144" s="185">
        <v>1</v>
      </c>
      <c r="I144" s="186"/>
      <c r="J144" s="187">
        <f>ROUND(I144*H144,0)</f>
        <v>0</v>
      </c>
      <c r="K144" s="183" t="s">
        <v>252</v>
      </c>
      <c r="L144" s="38"/>
      <c r="M144" s="188" t="s">
        <v>1</v>
      </c>
      <c r="N144" s="189" t="s">
        <v>43</v>
      </c>
      <c r="O144" s="7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2" t="s">
        <v>2058</v>
      </c>
      <c r="AT144" s="192" t="s">
        <v>248</v>
      </c>
      <c r="AU144" s="192" t="s">
        <v>87</v>
      </c>
      <c r="AY144" s="18" t="s">
        <v>245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8" t="s">
        <v>87</v>
      </c>
      <c r="BK144" s="193">
        <f>ROUND(I144*H144,0)</f>
        <v>0</v>
      </c>
      <c r="BL144" s="18" t="s">
        <v>2058</v>
      </c>
      <c r="BM144" s="192" t="s">
        <v>2084</v>
      </c>
    </row>
    <row r="145" s="13" customFormat="1">
      <c r="A145" s="13"/>
      <c r="B145" s="194"/>
      <c r="C145" s="13"/>
      <c r="D145" s="195" t="s">
        <v>255</v>
      </c>
      <c r="E145" s="196" t="s">
        <v>1</v>
      </c>
      <c r="F145" s="197" t="s">
        <v>2085</v>
      </c>
      <c r="G145" s="13"/>
      <c r="H145" s="198">
        <v>1</v>
      </c>
      <c r="I145" s="199"/>
      <c r="J145" s="13"/>
      <c r="K145" s="13"/>
      <c r="L145" s="194"/>
      <c r="M145" s="200"/>
      <c r="N145" s="201"/>
      <c r="O145" s="201"/>
      <c r="P145" s="201"/>
      <c r="Q145" s="201"/>
      <c r="R145" s="201"/>
      <c r="S145" s="201"/>
      <c r="T145" s="20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6" t="s">
        <v>255</v>
      </c>
      <c r="AU145" s="196" t="s">
        <v>87</v>
      </c>
      <c r="AV145" s="13" t="s">
        <v>87</v>
      </c>
      <c r="AW145" s="13" t="s">
        <v>33</v>
      </c>
      <c r="AX145" s="13" t="s">
        <v>8</v>
      </c>
      <c r="AY145" s="196" t="s">
        <v>245</v>
      </c>
    </row>
    <row r="146" s="12" customFormat="1" ht="22.8" customHeight="1">
      <c r="A146" s="12"/>
      <c r="B146" s="167"/>
      <c r="C146" s="12"/>
      <c r="D146" s="168" t="s">
        <v>76</v>
      </c>
      <c r="E146" s="178" t="s">
        <v>2086</v>
      </c>
      <c r="F146" s="178" t="s">
        <v>2087</v>
      </c>
      <c r="G146" s="12"/>
      <c r="H146" s="12"/>
      <c r="I146" s="170"/>
      <c r="J146" s="179">
        <f>BK146</f>
        <v>0</v>
      </c>
      <c r="K146" s="12"/>
      <c r="L146" s="167"/>
      <c r="M146" s="172"/>
      <c r="N146" s="173"/>
      <c r="O146" s="173"/>
      <c r="P146" s="174">
        <f>SUM(P147:P148)</f>
        <v>0</v>
      </c>
      <c r="Q146" s="173"/>
      <c r="R146" s="174">
        <f>SUM(R147:R148)</f>
        <v>0</v>
      </c>
      <c r="S146" s="173"/>
      <c r="T146" s="175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8" t="s">
        <v>281</v>
      </c>
      <c r="AT146" s="176" t="s">
        <v>76</v>
      </c>
      <c r="AU146" s="176" t="s">
        <v>8</v>
      </c>
      <c r="AY146" s="168" t="s">
        <v>245</v>
      </c>
      <c r="BK146" s="177">
        <f>SUM(BK147:BK148)</f>
        <v>0</v>
      </c>
    </row>
    <row r="147" s="2" customFormat="1" ht="14.4" customHeight="1">
      <c r="A147" s="37"/>
      <c r="B147" s="180"/>
      <c r="C147" s="181" t="s">
        <v>286</v>
      </c>
      <c r="D147" s="181" t="s">
        <v>248</v>
      </c>
      <c r="E147" s="182" t="s">
        <v>2088</v>
      </c>
      <c r="F147" s="183" t="s">
        <v>2087</v>
      </c>
      <c r="G147" s="184" t="s">
        <v>1684</v>
      </c>
      <c r="H147" s="185">
        <v>1</v>
      </c>
      <c r="I147" s="186"/>
      <c r="J147" s="187">
        <f>ROUND(I147*H147,0)</f>
        <v>0</v>
      </c>
      <c r="K147" s="183" t="s">
        <v>252</v>
      </c>
      <c r="L147" s="38"/>
      <c r="M147" s="188" t="s">
        <v>1</v>
      </c>
      <c r="N147" s="189" t="s">
        <v>43</v>
      </c>
      <c r="O147" s="7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2" t="s">
        <v>2058</v>
      </c>
      <c r="AT147" s="192" t="s">
        <v>248</v>
      </c>
      <c r="AU147" s="192" t="s">
        <v>87</v>
      </c>
      <c r="AY147" s="18" t="s">
        <v>245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8" t="s">
        <v>87</v>
      </c>
      <c r="BK147" s="193">
        <f>ROUND(I147*H147,0)</f>
        <v>0</v>
      </c>
      <c r="BL147" s="18" t="s">
        <v>2058</v>
      </c>
      <c r="BM147" s="192" t="s">
        <v>2089</v>
      </c>
    </row>
    <row r="148" s="13" customFormat="1">
      <c r="A148" s="13"/>
      <c r="B148" s="194"/>
      <c r="C148" s="13"/>
      <c r="D148" s="195" t="s">
        <v>255</v>
      </c>
      <c r="E148" s="196" t="s">
        <v>1</v>
      </c>
      <c r="F148" s="197" t="s">
        <v>2090</v>
      </c>
      <c r="G148" s="13"/>
      <c r="H148" s="198">
        <v>1</v>
      </c>
      <c r="I148" s="199"/>
      <c r="J148" s="13"/>
      <c r="K148" s="13"/>
      <c r="L148" s="194"/>
      <c r="M148" s="200"/>
      <c r="N148" s="201"/>
      <c r="O148" s="201"/>
      <c r="P148" s="201"/>
      <c r="Q148" s="201"/>
      <c r="R148" s="201"/>
      <c r="S148" s="201"/>
      <c r="T148" s="20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6" t="s">
        <v>255</v>
      </c>
      <c r="AU148" s="196" t="s">
        <v>87</v>
      </c>
      <c r="AV148" s="13" t="s">
        <v>87</v>
      </c>
      <c r="AW148" s="13" t="s">
        <v>33</v>
      </c>
      <c r="AX148" s="13" t="s">
        <v>8</v>
      </c>
      <c r="AY148" s="196" t="s">
        <v>245</v>
      </c>
    </row>
    <row r="149" s="12" customFormat="1" ht="22.8" customHeight="1">
      <c r="A149" s="12"/>
      <c r="B149" s="167"/>
      <c r="C149" s="12"/>
      <c r="D149" s="168" t="s">
        <v>76</v>
      </c>
      <c r="E149" s="178" t="s">
        <v>2091</v>
      </c>
      <c r="F149" s="178" t="s">
        <v>2092</v>
      </c>
      <c r="G149" s="12"/>
      <c r="H149" s="12"/>
      <c r="I149" s="170"/>
      <c r="J149" s="179">
        <f>BK149</f>
        <v>0</v>
      </c>
      <c r="K149" s="12"/>
      <c r="L149" s="167"/>
      <c r="M149" s="172"/>
      <c r="N149" s="173"/>
      <c r="O149" s="173"/>
      <c r="P149" s="174">
        <f>SUM(P150:P151)</f>
        <v>0</v>
      </c>
      <c r="Q149" s="173"/>
      <c r="R149" s="174">
        <f>SUM(R150:R151)</f>
        <v>0</v>
      </c>
      <c r="S149" s="173"/>
      <c r="T149" s="175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8" t="s">
        <v>281</v>
      </c>
      <c r="AT149" s="176" t="s">
        <v>76</v>
      </c>
      <c r="AU149" s="176" t="s">
        <v>8</v>
      </c>
      <c r="AY149" s="168" t="s">
        <v>245</v>
      </c>
      <c r="BK149" s="177">
        <f>SUM(BK150:BK151)</f>
        <v>0</v>
      </c>
    </row>
    <row r="150" s="2" customFormat="1" ht="14.4" customHeight="1">
      <c r="A150" s="37"/>
      <c r="B150" s="180"/>
      <c r="C150" s="181" t="s">
        <v>295</v>
      </c>
      <c r="D150" s="181" t="s">
        <v>248</v>
      </c>
      <c r="E150" s="182" t="s">
        <v>2093</v>
      </c>
      <c r="F150" s="183" t="s">
        <v>2094</v>
      </c>
      <c r="G150" s="184" t="s">
        <v>1684</v>
      </c>
      <c r="H150" s="185">
        <v>1</v>
      </c>
      <c r="I150" s="186"/>
      <c r="J150" s="187">
        <f>ROUND(I150*H150,0)</f>
        <v>0</v>
      </c>
      <c r="K150" s="183" t="s">
        <v>252</v>
      </c>
      <c r="L150" s="38"/>
      <c r="M150" s="188" t="s">
        <v>1</v>
      </c>
      <c r="N150" s="189" t="s">
        <v>43</v>
      </c>
      <c r="O150" s="7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2" t="s">
        <v>2058</v>
      </c>
      <c r="AT150" s="192" t="s">
        <v>248</v>
      </c>
      <c r="AU150" s="192" t="s">
        <v>87</v>
      </c>
      <c r="AY150" s="18" t="s">
        <v>245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8" t="s">
        <v>87</v>
      </c>
      <c r="BK150" s="193">
        <f>ROUND(I150*H150,0)</f>
        <v>0</v>
      </c>
      <c r="BL150" s="18" t="s">
        <v>2058</v>
      </c>
      <c r="BM150" s="192" t="s">
        <v>2095</v>
      </c>
    </row>
    <row r="151" s="13" customFormat="1">
      <c r="A151" s="13"/>
      <c r="B151" s="194"/>
      <c r="C151" s="13"/>
      <c r="D151" s="195" t="s">
        <v>255</v>
      </c>
      <c r="E151" s="196" t="s">
        <v>1</v>
      </c>
      <c r="F151" s="197" t="s">
        <v>2096</v>
      </c>
      <c r="G151" s="13"/>
      <c r="H151" s="198">
        <v>1</v>
      </c>
      <c r="I151" s="199"/>
      <c r="J151" s="13"/>
      <c r="K151" s="13"/>
      <c r="L151" s="194"/>
      <c r="M151" s="200"/>
      <c r="N151" s="201"/>
      <c r="O151" s="201"/>
      <c r="P151" s="201"/>
      <c r="Q151" s="201"/>
      <c r="R151" s="201"/>
      <c r="S151" s="201"/>
      <c r="T151" s="20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6" t="s">
        <v>255</v>
      </c>
      <c r="AU151" s="196" t="s">
        <v>87</v>
      </c>
      <c r="AV151" s="13" t="s">
        <v>87</v>
      </c>
      <c r="AW151" s="13" t="s">
        <v>33</v>
      </c>
      <c r="AX151" s="13" t="s">
        <v>8</v>
      </c>
      <c r="AY151" s="196" t="s">
        <v>245</v>
      </c>
    </row>
    <row r="152" s="12" customFormat="1" ht="22.8" customHeight="1">
      <c r="A152" s="12"/>
      <c r="B152" s="167"/>
      <c r="C152" s="12"/>
      <c r="D152" s="168" t="s">
        <v>76</v>
      </c>
      <c r="E152" s="178" t="s">
        <v>2097</v>
      </c>
      <c r="F152" s="178" t="s">
        <v>2098</v>
      </c>
      <c r="G152" s="12"/>
      <c r="H152" s="12"/>
      <c r="I152" s="170"/>
      <c r="J152" s="179">
        <f>BK152</f>
        <v>0</v>
      </c>
      <c r="K152" s="12"/>
      <c r="L152" s="167"/>
      <c r="M152" s="172"/>
      <c r="N152" s="173"/>
      <c r="O152" s="173"/>
      <c r="P152" s="174">
        <f>SUM(P153:P154)</f>
        <v>0</v>
      </c>
      <c r="Q152" s="173"/>
      <c r="R152" s="174">
        <f>SUM(R153:R154)</f>
        <v>0</v>
      </c>
      <c r="S152" s="173"/>
      <c r="T152" s="175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8" t="s">
        <v>281</v>
      </c>
      <c r="AT152" s="176" t="s">
        <v>76</v>
      </c>
      <c r="AU152" s="176" t="s">
        <v>8</v>
      </c>
      <c r="AY152" s="168" t="s">
        <v>245</v>
      </c>
      <c r="BK152" s="177">
        <f>SUM(BK153:BK154)</f>
        <v>0</v>
      </c>
    </row>
    <row r="153" s="2" customFormat="1" ht="14.4" customHeight="1">
      <c r="A153" s="37"/>
      <c r="B153" s="180"/>
      <c r="C153" s="181" t="s">
        <v>285</v>
      </c>
      <c r="D153" s="181" t="s">
        <v>248</v>
      </c>
      <c r="E153" s="182" t="s">
        <v>2099</v>
      </c>
      <c r="F153" s="183" t="s">
        <v>2098</v>
      </c>
      <c r="G153" s="184" t="s">
        <v>1684</v>
      </c>
      <c r="H153" s="185">
        <v>1</v>
      </c>
      <c r="I153" s="186"/>
      <c r="J153" s="187">
        <f>ROUND(I153*H153,0)</f>
        <v>0</v>
      </c>
      <c r="K153" s="183" t="s">
        <v>252</v>
      </c>
      <c r="L153" s="38"/>
      <c r="M153" s="188" t="s">
        <v>1</v>
      </c>
      <c r="N153" s="189" t="s">
        <v>43</v>
      </c>
      <c r="O153" s="76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2" t="s">
        <v>2058</v>
      </c>
      <c r="AT153" s="192" t="s">
        <v>248</v>
      </c>
      <c r="AU153" s="192" t="s">
        <v>87</v>
      </c>
      <c r="AY153" s="18" t="s">
        <v>245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8" t="s">
        <v>87</v>
      </c>
      <c r="BK153" s="193">
        <f>ROUND(I153*H153,0)</f>
        <v>0</v>
      </c>
      <c r="BL153" s="18" t="s">
        <v>2058</v>
      </c>
      <c r="BM153" s="192" t="s">
        <v>2100</v>
      </c>
    </row>
    <row r="154" s="13" customFormat="1">
      <c r="A154" s="13"/>
      <c r="B154" s="194"/>
      <c r="C154" s="13"/>
      <c r="D154" s="195" t="s">
        <v>255</v>
      </c>
      <c r="E154" s="196" t="s">
        <v>1</v>
      </c>
      <c r="F154" s="197" t="s">
        <v>2101</v>
      </c>
      <c r="G154" s="13"/>
      <c r="H154" s="198">
        <v>1</v>
      </c>
      <c r="I154" s="199"/>
      <c r="J154" s="13"/>
      <c r="K154" s="13"/>
      <c r="L154" s="194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255</v>
      </c>
      <c r="AU154" s="196" t="s">
        <v>87</v>
      </c>
      <c r="AV154" s="13" t="s">
        <v>87</v>
      </c>
      <c r="AW154" s="13" t="s">
        <v>33</v>
      </c>
      <c r="AX154" s="13" t="s">
        <v>8</v>
      </c>
      <c r="AY154" s="196" t="s">
        <v>245</v>
      </c>
    </row>
    <row r="155" s="2" customFormat="1" ht="6.96" customHeight="1">
      <c r="A155" s="37"/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38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autoFilter ref="C125:K15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2102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8" t="str">
        <f>'Rekapitulace stavby'!AN8</f>
        <v>29. 8. 2020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57"/>
      <c r="B9" s="158"/>
      <c r="C9" s="159" t="s">
        <v>58</v>
      </c>
      <c r="D9" s="160" t="s">
        <v>59</v>
      </c>
      <c r="E9" s="160" t="s">
        <v>232</v>
      </c>
      <c r="F9" s="161" t="s">
        <v>2103</v>
      </c>
      <c r="G9" s="157"/>
      <c r="H9" s="158"/>
    </row>
    <row r="10" s="2" customFormat="1" ht="26.4" customHeight="1">
      <c r="A10" s="37"/>
      <c r="B10" s="38"/>
      <c r="C10" s="239" t="s">
        <v>2104</v>
      </c>
      <c r="D10" s="239" t="s">
        <v>81</v>
      </c>
      <c r="E10" s="37"/>
      <c r="F10" s="37"/>
      <c r="G10" s="37"/>
      <c r="H10" s="38"/>
    </row>
    <row r="11" s="2" customFormat="1" ht="16.8" customHeight="1">
      <c r="A11" s="37"/>
      <c r="B11" s="38"/>
      <c r="C11" s="240" t="s">
        <v>103</v>
      </c>
      <c r="D11" s="241" t="s">
        <v>104</v>
      </c>
      <c r="E11" s="242" t="s">
        <v>1</v>
      </c>
      <c r="F11" s="243">
        <v>290.06</v>
      </c>
      <c r="G11" s="37"/>
      <c r="H11" s="38"/>
    </row>
    <row r="12" s="2" customFormat="1" ht="16.8" customHeight="1">
      <c r="A12" s="37"/>
      <c r="B12" s="38"/>
      <c r="C12" s="240" t="s">
        <v>106</v>
      </c>
      <c r="D12" s="241" t="s">
        <v>107</v>
      </c>
      <c r="E12" s="242" t="s">
        <v>1</v>
      </c>
      <c r="F12" s="243">
        <v>64.290000000000006</v>
      </c>
      <c r="G12" s="37"/>
      <c r="H12" s="38"/>
    </row>
    <row r="13" s="2" customFormat="1" ht="16.8" customHeight="1">
      <c r="A13" s="37"/>
      <c r="B13" s="38"/>
      <c r="C13" s="240" t="s">
        <v>110</v>
      </c>
      <c r="D13" s="241" t="s">
        <v>111</v>
      </c>
      <c r="E13" s="242" t="s">
        <v>1</v>
      </c>
      <c r="F13" s="243">
        <v>105.27800000000001</v>
      </c>
      <c r="G13" s="37"/>
      <c r="H13" s="38"/>
    </row>
    <row r="14" s="2" customFormat="1" ht="16.8" customHeight="1">
      <c r="A14" s="37"/>
      <c r="B14" s="38"/>
      <c r="C14" s="240" t="s">
        <v>113</v>
      </c>
      <c r="D14" s="241" t="s">
        <v>114</v>
      </c>
      <c r="E14" s="242" t="s">
        <v>1</v>
      </c>
      <c r="F14" s="243">
        <v>138.72999999999999</v>
      </c>
      <c r="G14" s="37"/>
      <c r="H14" s="38"/>
    </row>
    <row r="15" s="2" customFormat="1" ht="16.8" customHeight="1">
      <c r="A15" s="37"/>
      <c r="B15" s="38"/>
      <c r="C15" s="240" t="s">
        <v>116</v>
      </c>
      <c r="D15" s="241" t="s">
        <v>117</v>
      </c>
      <c r="E15" s="242" t="s">
        <v>1</v>
      </c>
      <c r="F15" s="243">
        <v>162.78999999999999</v>
      </c>
      <c r="G15" s="37"/>
      <c r="H15" s="38"/>
    </row>
    <row r="16" s="2" customFormat="1" ht="16.8" customHeight="1">
      <c r="A16" s="37"/>
      <c r="B16" s="38"/>
      <c r="C16" s="240" t="s">
        <v>119</v>
      </c>
      <c r="D16" s="241" t="s">
        <v>120</v>
      </c>
      <c r="E16" s="242" t="s">
        <v>1</v>
      </c>
      <c r="F16" s="243">
        <v>1454.385</v>
      </c>
      <c r="G16" s="37"/>
      <c r="H16" s="38"/>
    </row>
    <row r="17" s="2" customFormat="1" ht="16.8" customHeight="1">
      <c r="A17" s="37"/>
      <c r="B17" s="38"/>
      <c r="C17" s="240" t="s">
        <v>123</v>
      </c>
      <c r="D17" s="241" t="s">
        <v>124</v>
      </c>
      <c r="E17" s="242" t="s">
        <v>1</v>
      </c>
      <c r="F17" s="243">
        <v>258.37</v>
      </c>
      <c r="G17" s="37"/>
      <c r="H17" s="38"/>
    </row>
    <row r="18" s="2" customFormat="1" ht="16.8" customHeight="1">
      <c r="A18" s="37"/>
      <c r="B18" s="38"/>
      <c r="C18" s="240" t="s">
        <v>127</v>
      </c>
      <c r="D18" s="241" t="s">
        <v>128</v>
      </c>
      <c r="E18" s="242" t="s">
        <v>1</v>
      </c>
      <c r="F18" s="243">
        <v>108.67</v>
      </c>
      <c r="G18" s="37"/>
      <c r="H18" s="38"/>
    </row>
    <row r="19" s="2" customFormat="1" ht="16.8" customHeight="1">
      <c r="A19" s="37"/>
      <c r="B19" s="38"/>
      <c r="C19" s="240" t="s">
        <v>131</v>
      </c>
      <c r="D19" s="241" t="s">
        <v>132</v>
      </c>
      <c r="E19" s="242" t="s">
        <v>1</v>
      </c>
      <c r="F19" s="243">
        <v>1004.396</v>
      </c>
      <c r="G19" s="37"/>
      <c r="H19" s="38"/>
    </row>
    <row r="20" s="2" customFormat="1" ht="16.8" customHeight="1">
      <c r="A20" s="37"/>
      <c r="B20" s="38"/>
      <c r="C20" s="240" t="s">
        <v>135</v>
      </c>
      <c r="D20" s="241" t="s">
        <v>136</v>
      </c>
      <c r="E20" s="242" t="s">
        <v>1</v>
      </c>
      <c r="F20" s="243">
        <v>136.52199999999999</v>
      </c>
      <c r="G20" s="37"/>
      <c r="H20" s="38"/>
    </row>
    <row r="21" s="2" customFormat="1" ht="16.8" customHeight="1">
      <c r="A21" s="37"/>
      <c r="B21" s="38"/>
      <c r="C21" s="240" t="s">
        <v>138</v>
      </c>
      <c r="D21" s="241" t="s">
        <v>139</v>
      </c>
      <c r="E21" s="242" t="s">
        <v>1</v>
      </c>
      <c r="F21" s="243">
        <v>151.15199999999999</v>
      </c>
      <c r="G21" s="37"/>
      <c r="H21" s="38"/>
    </row>
    <row r="22" s="2" customFormat="1" ht="16.8" customHeight="1">
      <c r="A22" s="37"/>
      <c r="B22" s="38"/>
      <c r="C22" s="240" t="s">
        <v>141</v>
      </c>
      <c r="D22" s="241" t="s">
        <v>142</v>
      </c>
      <c r="E22" s="242" t="s">
        <v>1</v>
      </c>
      <c r="F22" s="243">
        <v>635.85299999999995</v>
      </c>
      <c r="G22" s="37"/>
      <c r="H22" s="38"/>
    </row>
    <row r="23" s="2" customFormat="1" ht="16.8" customHeight="1">
      <c r="A23" s="37"/>
      <c r="B23" s="38"/>
      <c r="C23" s="240" t="s">
        <v>144</v>
      </c>
      <c r="D23" s="241" t="s">
        <v>145</v>
      </c>
      <c r="E23" s="242" t="s">
        <v>1</v>
      </c>
      <c r="F23" s="243">
        <v>80.870000000000005</v>
      </c>
      <c r="G23" s="37"/>
      <c r="H23" s="38"/>
    </row>
    <row r="24" s="2" customFormat="1" ht="16.8" customHeight="1">
      <c r="A24" s="37"/>
      <c r="B24" s="38"/>
      <c r="C24" s="240" t="s">
        <v>147</v>
      </c>
      <c r="D24" s="241" t="s">
        <v>148</v>
      </c>
      <c r="E24" s="242" t="s">
        <v>1</v>
      </c>
      <c r="F24" s="243">
        <v>494.25999999999999</v>
      </c>
      <c r="G24" s="37"/>
      <c r="H24" s="38"/>
    </row>
    <row r="25" s="2" customFormat="1" ht="16.8" customHeight="1">
      <c r="A25" s="37"/>
      <c r="B25" s="38"/>
      <c r="C25" s="240" t="s">
        <v>150</v>
      </c>
      <c r="D25" s="241" t="s">
        <v>151</v>
      </c>
      <c r="E25" s="242" t="s">
        <v>1</v>
      </c>
      <c r="F25" s="243">
        <v>66.519999999999996</v>
      </c>
      <c r="G25" s="37"/>
      <c r="H25" s="38"/>
    </row>
    <row r="26" s="2" customFormat="1" ht="16.8" customHeight="1">
      <c r="A26" s="37"/>
      <c r="B26" s="38"/>
      <c r="C26" s="240" t="s">
        <v>153</v>
      </c>
      <c r="D26" s="241" t="s">
        <v>154</v>
      </c>
      <c r="E26" s="242" t="s">
        <v>1</v>
      </c>
      <c r="F26" s="243">
        <v>89.855000000000004</v>
      </c>
      <c r="G26" s="37"/>
      <c r="H26" s="38"/>
    </row>
    <row r="27" s="2" customFormat="1" ht="16.8" customHeight="1">
      <c r="A27" s="37"/>
      <c r="B27" s="38"/>
      <c r="C27" s="240" t="s">
        <v>156</v>
      </c>
      <c r="D27" s="241" t="s">
        <v>157</v>
      </c>
      <c r="E27" s="242" t="s">
        <v>1</v>
      </c>
      <c r="F27" s="243">
        <v>402.04000000000002</v>
      </c>
      <c r="G27" s="37"/>
      <c r="H27" s="38"/>
    </row>
    <row r="28" s="2" customFormat="1" ht="16.8" customHeight="1">
      <c r="A28" s="37"/>
      <c r="B28" s="38"/>
      <c r="C28" s="240" t="s">
        <v>159</v>
      </c>
      <c r="D28" s="241" t="s">
        <v>160</v>
      </c>
      <c r="E28" s="242" t="s">
        <v>1</v>
      </c>
      <c r="F28" s="243">
        <v>402.95999999999998</v>
      </c>
      <c r="G28" s="37"/>
      <c r="H28" s="38"/>
    </row>
    <row r="29" s="2" customFormat="1" ht="16.8" customHeight="1">
      <c r="A29" s="37"/>
      <c r="B29" s="38"/>
      <c r="C29" s="240" t="s">
        <v>162</v>
      </c>
      <c r="D29" s="241" t="s">
        <v>163</v>
      </c>
      <c r="E29" s="242" t="s">
        <v>1</v>
      </c>
      <c r="F29" s="243">
        <v>96.519999999999996</v>
      </c>
      <c r="G29" s="37"/>
      <c r="H29" s="38"/>
    </row>
    <row r="30" s="2" customFormat="1" ht="16.8" customHeight="1">
      <c r="A30" s="37"/>
      <c r="B30" s="38"/>
      <c r="C30" s="240" t="s">
        <v>165</v>
      </c>
      <c r="D30" s="241" t="s">
        <v>166</v>
      </c>
      <c r="E30" s="242" t="s">
        <v>1</v>
      </c>
      <c r="F30" s="243">
        <v>151.88</v>
      </c>
      <c r="G30" s="37"/>
      <c r="H30" s="38"/>
    </row>
    <row r="31" s="2" customFormat="1" ht="16.8" customHeight="1">
      <c r="A31" s="37"/>
      <c r="B31" s="38"/>
      <c r="C31" s="240" t="s">
        <v>168</v>
      </c>
      <c r="D31" s="241" t="s">
        <v>169</v>
      </c>
      <c r="E31" s="242" t="s">
        <v>1</v>
      </c>
      <c r="F31" s="243">
        <v>34.5</v>
      </c>
      <c r="G31" s="37"/>
      <c r="H31" s="38"/>
    </row>
    <row r="32" s="2" customFormat="1" ht="16.8" customHeight="1">
      <c r="A32" s="37"/>
      <c r="B32" s="38"/>
      <c r="C32" s="240" t="s">
        <v>171</v>
      </c>
      <c r="D32" s="241" t="s">
        <v>172</v>
      </c>
      <c r="E32" s="242" t="s">
        <v>1</v>
      </c>
      <c r="F32" s="243">
        <v>90</v>
      </c>
      <c r="G32" s="37"/>
      <c r="H32" s="38"/>
    </row>
    <row r="33" s="2" customFormat="1" ht="16.8" customHeight="1">
      <c r="A33" s="37"/>
      <c r="B33" s="38"/>
      <c r="C33" s="240" t="s">
        <v>174</v>
      </c>
      <c r="D33" s="241" t="s">
        <v>175</v>
      </c>
      <c r="E33" s="242" t="s">
        <v>1</v>
      </c>
      <c r="F33" s="243">
        <v>73.844999999999999</v>
      </c>
      <c r="G33" s="37"/>
      <c r="H33" s="38"/>
    </row>
    <row r="34" s="2" customFormat="1" ht="16.8" customHeight="1">
      <c r="A34" s="37"/>
      <c r="B34" s="38"/>
      <c r="C34" s="240" t="s">
        <v>177</v>
      </c>
      <c r="D34" s="241" t="s">
        <v>178</v>
      </c>
      <c r="E34" s="242" t="s">
        <v>1</v>
      </c>
      <c r="F34" s="243">
        <v>21</v>
      </c>
      <c r="G34" s="37"/>
      <c r="H34" s="38"/>
    </row>
    <row r="35" s="2" customFormat="1" ht="16.8" customHeight="1">
      <c r="A35" s="37"/>
      <c r="B35" s="38"/>
      <c r="C35" s="240" t="s">
        <v>179</v>
      </c>
      <c r="D35" s="241" t="s">
        <v>180</v>
      </c>
      <c r="E35" s="242" t="s">
        <v>1</v>
      </c>
      <c r="F35" s="243">
        <v>21</v>
      </c>
      <c r="G35" s="37"/>
      <c r="H35" s="38"/>
    </row>
    <row r="36" s="2" customFormat="1" ht="16.8" customHeight="1">
      <c r="A36" s="37"/>
      <c r="B36" s="38"/>
      <c r="C36" s="240" t="s">
        <v>181</v>
      </c>
      <c r="D36" s="241" t="s">
        <v>182</v>
      </c>
      <c r="E36" s="242" t="s">
        <v>1</v>
      </c>
      <c r="F36" s="243">
        <v>109.39</v>
      </c>
      <c r="G36" s="37"/>
      <c r="H36" s="38"/>
    </row>
    <row r="37" s="2" customFormat="1" ht="16.8" customHeight="1">
      <c r="A37" s="37"/>
      <c r="B37" s="38"/>
      <c r="C37" s="240" t="s">
        <v>184</v>
      </c>
      <c r="D37" s="241" t="s">
        <v>185</v>
      </c>
      <c r="E37" s="242" t="s">
        <v>1</v>
      </c>
      <c r="F37" s="243">
        <v>284.09500000000003</v>
      </c>
      <c r="G37" s="37"/>
      <c r="H37" s="38"/>
    </row>
    <row r="38" s="2" customFormat="1" ht="16.8" customHeight="1">
      <c r="A38" s="37"/>
      <c r="B38" s="38"/>
      <c r="C38" s="240" t="s">
        <v>187</v>
      </c>
      <c r="D38" s="241" t="s">
        <v>188</v>
      </c>
      <c r="E38" s="242" t="s">
        <v>1</v>
      </c>
      <c r="F38" s="243">
        <v>103.81</v>
      </c>
      <c r="G38" s="37"/>
      <c r="H38" s="38"/>
    </row>
    <row r="39" s="2" customFormat="1" ht="16.8" customHeight="1">
      <c r="A39" s="37"/>
      <c r="B39" s="38"/>
      <c r="C39" s="240" t="s">
        <v>190</v>
      </c>
      <c r="D39" s="241" t="s">
        <v>191</v>
      </c>
      <c r="E39" s="242" t="s">
        <v>1</v>
      </c>
      <c r="F39" s="243">
        <v>840.24000000000001</v>
      </c>
      <c r="G39" s="37"/>
      <c r="H39" s="38"/>
    </row>
    <row r="40" s="2" customFormat="1" ht="16.8" customHeight="1">
      <c r="A40" s="37"/>
      <c r="B40" s="38"/>
      <c r="C40" s="240" t="s">
        <v>193</v>
      </c>
      <c r="D40" s="241" t="s">
        <v>194</v>
      </c>
      <c r="E40" s="242" t="s">
        <v>1</v>
      </c>
      <c r="F40" s="243">
        <v>302.80000000000001</v>
      </c>
      <c r="G40" s="37"/>
      <c r="H40" s="38"/>
    </row>
    <row r="41" s="2" customFormat="1" ht="16.8" customHeight="1">
      <c r="A41" s="37"/>
      <c r="B41" s="38"/>
      <c r="C41" s="240" t="s">
        <v>196</v>
      </c>
      <c r="D41" s="241" t="s">
        <v>197</v>
      </c>
      <c r="E41" s="242" t="s">
        <v>1</v>
      </c>
      <c r="F41" s="243">
        <v>109.90000000000001</v>
      </c>
      <c r="G41" s="37"/>
      <c r="H41" s="38"/>
    </row>
    <row r="42" s="2" customFormat="1" ht="16.8" customHeight="1">
      <c r="A42" s="37"/>
      <c r="B42" s="38"/>
      <c r="C42" s="240" t="s">
        <v>199</v>
      </c>
      <c r="D42" s="241" t="s">
        <v>200</v>
      </c>
      <c r="E42" s="242" t="s">
        <v>1</v>
      </c>
      <c r="F42" s="243">
        <v>1145.1230000000001</v>
      </c>
      <c r="G42" s="37"/>
      <c r="H42" s="38"/>
    </row>
    <row r="43" s="2" customFormat="1" ht="26.4" customHeight="1">
      <c r="A43" s="37"/>
      <c r="B43" s="38"/>
      <c r="C43" s="239" t="s">
        <v>2105</v>
      </c>
      <c r="D43" s="239" t="s">
        <v>81</v>
      </c>
      <c r="E43" s="37"/>
      <c r="F43" s="37"/>
      <c r="G43" s="37"/>
      <c r="H43" s="38"/>
    </row>
    <row r="44" s="2" customFormat="1" ht="16.8" customHeight="1">
      <c r="A44" s="37"/>
      <c r="B44" s="38"/>
      <c r="C44" s="240" t="s">
        <v>103</v>
      </c>
      <c r="D44" s="241" t="s">
        <v>104</v>
      </c>
      <c r="E44" s="242" t="s">
        <v>1</v>
      </c>
      <c r="F44" s="243">
        <v>290.06</v>
      </c>
      <c r="G44" s="37"/>
      <c r="H44" s="38"/>
    </row>
    <row r="45" s="2" customFormat="1" ht="16.8" customHeight="1">
      <c r="A45" s="37"/>
      <c r="B45" s="38"/>
      <c r="C45" s="244" t="s">
        <v>1</v>
      </c>
      <c r="D45" s="244" t="s">
        <v>681</v>
      </c>
      <c r="E45" s="18" t="s">
        <v>1</v>
      </c>
      <c r="F45" s="245">
        <v>128.47</v>
      </c>
      <c r="G45" s="37"/>
      <c r="H45" s="38"/>
    </row>
    <row r="46" s="2" customFormat="1">
      <c r="A46" s="37"/>
      <c r="B46" s="38"/>
      <c r="C46" s="244" t="s">
        <v>1</v>
      </c>
      <c r="D46" s="244" t="s">
        <v>682</v>
      </c>
      <c r="E46" s="18" t="s">
        <v>1</v>
      </c>
      <c r="F46" s="245">
        <v>161.59</v>
      </c>
      <c r="G46" s="37"/>
      <c r="H46" s="38"/>
    </row>
    <row r="47" s="2" customFormat="1" ht="16.8" customHeight="1">
      <c r="A47" s="37"/>
      <c r="B47" s="38"/>
      <c r="C47" s="244" t="s">
        <v>103</v>
      </c>
      <c r="D47" s="244" t="s">
        <v>683</v>
      </c>
      <c r="E47" s="18" t="s">
        <v>1</v>
      </c>
      <c r="F47" s="245">
        <v>290.06</v>
      </c>
      <c r="G47" s="37"/>
      <c r="H47" s="38"/>
    </row>
    <row r="48" s="2" customFormat="1" ht="16.8" customHeight="1">
      <c r="A48" s="37"/>
      <c r="B48" s="38"/>
      <c r="C48" s="246" t="s">
        <v>2106</v>
      </c>
      <c r="D48" s="37"/>
      <c r="E48" s="37"/>
      <c r="F48" s="37"/>
      <c r="G48" s="37"/>
      <c r="H48" s="38"/>
    </row>
    <row r="49" s="2" customFormat="1" ht="16.8" customHeight="1">
      <c r="A49" s="37"/>
      <c r="B49" s="38"/>
      <c r="C49" s="244" t="s">
        <v>678</v>
      </c>
      <c r="D49" s="244" t="s">
        <v>679</v>
      </c>
      <c r="E49" s="18" t="s">
        <v>263</v>
      </c>
      <c r="F49" s="245">
        <v>569.05999999999995</v>
      </c>
      <c r="G49" s="37"/>
      <c r="H49" s="38"/>
    </row>
    <row r="50" s="2" customFormat="1" ht="16.8" customHeight="1">
      <c r="A50" s="37"/>
      <c r="B50" s="38"/>
      <c r="C50" s="244" t="s">
        <v>1472</v>
      </c>
      <c r="D50" s="244" t="s">
        <v>1473</v>
      </c>
      <c r="E50" s="18" t="s">
        <v>263</v>
      </c>
      <c r="F50" s="245">
        <v>180.66999999999999</v>
      </c>
      <c r="G50" s="37"/>
      <c r="H50" s="38"/>
    </row>
    <row r="51" s="2" customFormat="1" ht="16.8" customHeight="1">
      <c r="A51" s="37"/>
      <c r="B51" s="38"/>
      <c r="C51" s="244" t="s">
        <v>1477</v>
      </c>
      <c r="D51" s="244" t="s">
        <v>1478</v>
      </c>
      <c r="E51" s="18" t="s">
        <v>263</v>
      </c>
      <c r="F51" s="245">
        <v>290.06</v>
      </c>
      <c r="G51" s="37"/>
      <c r="H51" s="38"/>
    </row>
    <row r="52" s="2" customFormat="1" ht="16.8" customHeight="1">
      <c r="A52" s="37"/>
      <c r="B52" s="38"/>
      <c r="C52" s="244" t="s">
        <v>1481</v>
      </c>
      <c r="D52" s="244" t="s">
        <v>1482</v>
      </c>
      <c r="E52" s="18" t="s">
        <v>263</v>
      </c>
      <c r="F52" s="245">
        <v>290.06</v>
      </c>
      <c r="G52" s="37"/>
      <c r="H52" s="38"/>
    </row>
    <row r="53" s="2" customFormat="1" ht="16.8" customHeight="1">
      <c r="A53" s="37"/>
      <c r="B53" s="38"/>
      <c r="C53" s="244" t="s">
        <v>1485</v>
      </c>
      <c r="D53" s="244" t="s">
        <v>1486</v>
      </c>
      <c r="E53" s="18" t="s">
        <v>263</v>
      </c>
      <c r="F53" s="245">
        <v>290.06</v>
      </c>
      <c r="G53" s="37"/>
      <c r="H53" s="38"/>
    </row>
    <row r="54" s="2" customFormat="1" ht="16.8" customHeight="1">
      <c r="A54" s="37"/>
      <c r="B54" s="38"/>
      <c r="C54" s="244" t="s">
        <v>1489</v>
      </c>
      <c r="D54" s="244" t="s">
        <v>1490</v>
      </c>
      <c r="E54" s="18" t="s">
        <v>263</v>
      </c>
      <c r="F54" s="245">
        <v>290.06</v>
      </c>
      <c r="G54" s="37"/>
      <c r="H54" s="38"/>
    </row>
    <row r="55" s="2" customFormat="1" ht="16.8" customHeight="1">
      <c r="A55" s="37"/>
      <c r="B55" s="38"/>
      <c r="C55" s="244" t="s">
        <v>1493</v>
      </c>
      <c r="D55" s="244" t="s">
        <v>1494</v>
      </c>
      <c r="E55" s="18" t="s">
        <v>263</v>
      </c>
      <c r="F55" s="245">
        <v>290.06</v>
      </c>
      <c r="G55" s="37"/>
      <c r="H55" s="38"/>
    </row>
    <row r="56" s="2" customFormat="1" ht="16.8" customHeight="1">
      <c r="A56" s="37"/>
      <c r="B56" s="38"/>
      <c r="C56" s="244" t="s">
        <v>1502</v>
      </c>
      <c r="D56" s="244" t="s">
        <v>1503</v>
      </c>
      <c r="E56" s="18" t="s">
        <v>515</v>
      </c>
      <c r="F56" s="245">
        <v>290.06</v>
      </c>
      <c r="G56" s="37"/>
      <c r="H56" s="38"/>
    </row>
    <row r="57" s="2" customFormat="1" ht="16.8" customHeight="1">
      <c r="A57" s="37"/>
      <c r="B57" s="38"/>
      <c r="C57" s="244" t="s">
        <v>1506</v>
      </c>
      <c r="D57" s="244" t="s">
        <v>1507</v>
      </c>
      <c r="E57" s="18" t="s">
        <v>515</v>
      </c>
      <c r="F57" s="245">
        <v>290.06</v>
      </c>
      <c r="G57" s="37"/>
      <c r="H57" s="38"/>
    </row>
    <row r="58" s="2" customFormat="1">
      <c r="A58" s="37"/>
      <c r="B58" s="38"/>
      <c r="C58" s="244" t="s">
        <v>1497</v>
      </c>
      <c r="D58" s="244" t="s">
        <v>1498</v>
      </c>
      <c r="E58" s="18" t="s">
        <v>263</v>
      </c>
      <c r="F58" s="245">
        <v>319.06599999999997</v>
      </c>
      <c r="G58" s="37"/>
      <c r="H58" s="38"/>
    </row>
    <row r="59" s="2" customFormat="1" ht="16.8" customHeight="1">
      <c r="A59" s="37"/>
      <c r="B59" s="38"/>
      <c r="C59" s="240" t="s">
        <v>106</v>
      </c>
      <c r="D59" s="241" t="s">
        <v>107</v>
      </c>
      <c r="E59" s="242" t="s">
        <v>1</v>
      </c>
      <c r="F59" s="243">
        <v>64.290000000000006</v>
      </c>
      <c r="G59" s="37"/>
      <c r="H59" s="38"/>
    </row>
    <row r="60" s="2" customFormat="1" ht="16.8" customHeight="1">
      <c r="A60" s="37"/>
      <c r="B60" s="38"/>
      <c r="C60" s="244" t="s">
        <v>1</v>
      </c>
      <c r="D60" s="244" t="s">
        <v>266</v>
      </c>
      <c r="E60" s="18" t="s">
        <v>1</v>
      </c>
      <c r="F60" s="245">
        <v>44.100000000000001</v>
      </c>
      <c r="G60" s="37"/>
      <c r="H60" s="38"/>
    </row>
    <row r="61" s="2" customFormat="1" ht="16.8" customHeight="1">
      <c r="A61" s="37"/>
      <c r="B61" s="38"/>
      <c r="C61" s="244" t="s">
        <v>1</v>
      </c>
      <c r="D61" s="244" t="s">
        <v>267</v>
      </c>
      <c r="E61" s="18" t="s">
        <v>1</v>
      </c>
      <c r="F61" s="245">
        <v>-2.73</v>
      </c>
      <c r="G61" s="37"/>
      <c r="H61" s="38"/>
    </row>
    <row r="62" s="2" customFormat="1" ht="16.8" customHeight="1">
      <c r="A62" s="37"/>
      <c r="B62" s="38"/>
      <c r="C62" s="244" t="s">
        <v>1</v>
      </c>
      <c r="D62" s="244" t="s">
        <v>268</v>
      </c>
      <c r="E62" s="18" t="s">
        <v>1</v>
      </c>
      <c r="F62" s="245">
        <v>-4.2000000000000002</v>
      </c>
      <c r="G62" s="37"/>
      <c r="H62" s="38"/>
    </row>
    <row r="63" s="2" customFormat="1" ht="16.8" customHeight="1">
      <c r="A63" s="37"/>
      <c r="B63" s="38"/>
      <c r="C63" s="244" t="s">
        <v>1</v>
      </c>
      <c r="D63" s="244" t="s">
        <v>270</v>
      </c>
      <c r="E63" s="18" t="s">
        <v>1</v>
      </c>
      <c r="F63" s="245">
        <v>34.049999999999997</v>
      </c>
      <c r="G63" s="37"/>
      <c r="H63" s="38"/>
    </row>
    <row r="64" s="2" customFormat="1" ht="16.8" customHeight="1">
      <c r="A64" s="37"/>
      <c r="B64" s="38"/>
      <c r="C64" s="244" t="s">
        <v>1</v>
      </c>
      <c r="D64" s="244" t="s">
        <v>267</v>
      </c>
      <c r="E64" s="18" t="s">
        <v>1</v>
      </c>
      <c r="F64" s="245">
        <v>-2.73</v>
      </c>
      <c r="G64" s="37"/>
      <c r="H64" s="38"/>
    </row>
    <row r="65" s="2" customFormat="1" ht="16.8" customHeight="1">
      <c r="A65" s="37"/>
      <c r="B65" s="38"/>
      <c r="C65" s="244" t="s">
        <v>1</v>
      </c>
      <c r="D65" s="244" t="s">
        <v>268</v>
      </c>
      <c r="E65" s="18" t="s">
        <v>1</v>
      </c>
      <c r="F65" s="245">
        <v>-4.2000000000000002</v>
      </c>
      <c r="G65" s="37"/>
      <c r="H65" s="38"/>
    </row>
    <row r="66" s="2" customFormat="1" ht="16.8" customHeight="1">
      <c r="A66" s="37"/>
      <c r="B66" s="38"/>
      <c r="C66" s="244" t="s">
        <v>106</v>
      </c>
      <c r="D66" s="244" t="s">
        <v>272</v>
      </c>
      <c r="E66" s="18" t="s">
        <v>1</v>
      </c>
      <c r="F66" s="245">
        <v>64.290000000000006</v>
      </c>
      <c r="G66" s="37"/>
      <c r="H66" s="38"/>
    </row>
    <row r="67" s="2" customFormat="1" ht="16.8" customHeight="1">
      <c r="A67" s="37"/>
      <c r="B67" s="38"/>
      <c r="C67" s="246" t="s">
        <v>2106</v>
      </c>
      <c r="D67" s="37"/>
      <c r="E67" s="37"/>
      <c r="F67" s="37"/>
      <c r="G67" s="37"/>
      <c r="H67" s="38"/>
    </row>
    <row r="68" s="2" customFormat="1" ht="16.8" customHeight="1">
      <c r="A68" s="37"/>
      <c r="B68" s="38"/>
      <c r="C68" s="244" t="s">
        <v>261</v>
      </c>
      <c r="D68" s="244" t="s">
        <v>262</v>
      </c>
      <c r="E68" s="18" t="s">
        <v>263</v>
      </c>
      <c r="F68" s="245">
        <v>64.290000000000006</v>
      </c>
      <c r="G68" s="37"/>
      <c r="H68" s="38"/>
    </row>
    <row r="69" s="2" customFormat="1" ht="16.8" customHeight="1">
      <c r="A69" s="37"/>
      <c r="B69" s="38"/>
      <c r="C69" s="244" t="s">
        <v>422</v>
      </c>
      <c r="D69" s="244" t="s">
        <v>423</v>
      </c>
      <c r="E69" s="18" t="s">
        <v>263</v>
      </c>
      <c r="F69" s="245">
        <v>128.58000000000001</v>
      </c>
      <c r="G69" s="37"/>
      <c r="H69" s="38"/>
    </row>
    <row r="70" s="2" customFormat="1" ht="16.8" customHeight="1">
      <c r="A70" s="37"/>
      <c r="B70" s="38"/>
      <c r="C70" s="244" t="s">
        <v>437</v>
      </c>
      <c r="D70" s="244" t="s">
        <v>438</v>
      </c>
      <c r="E70" s="18" t="s">
        <v>263</v>
      </c>
      <c r="F70" s="245">
        <v>128.58000000000001</v>
      </c>
      <c r="G70" s="37"/>
      <c r="H70" s="38"/>
    </row>
    <row r="71" s="2" customFormat="1" ht="16.8" customHeight="1">
      <c r="A71" s="37"/>
      <c r="B71" s="38"/>
      <c r="C71" s="244" t="s">
        <v>1670</v>
      </c>
      <c r="D71" s="244" t="s">
        <v>1671</v>
      </c>
      <c r="E71" s="18" t="s">
        <v>263</v>
      </c>
      <c r="F71" s="245">
        <v>2492.1410000000001</v>
      </c>
      <c r="G71" s="37"/>
      <c r="H71" s="38"/>
    </row>
    <row r="72" s="2" customFormat="1" ht="16.8" customHeight="1">
      <c r="A72" s="37"/>
      <c r="B72" s="38"/>
      <c r="C72" s="244" t="s">
        <v>1674</v>
      </c>
      <c r="D72" s="244" t="s">
        <v>1675</v>
      </c>
      <c r="E72" s="18" t="s">
        <v>263</v>
      </c>
      <c r="F72" s="245">
        <v>2732.4859999999999</v>
      </c>
      <c r="G72" s="37"/>
      <c r="H72" s="38"/>
    </row>
    <row r="73" s="2" customFormat="1" ht="16.8" customHeight="1">
      <c r="A73" s="37"/>
      <c r="B73" s="38"/>
      <c r="C73" s="240" t="s">
        <v>110</v>
      </c>
      <c r="D73" s="241" t="s">
        <v>111</v>
      </c>
      <c r="E73" s="242" t="s">
        <v>1</v>
      </c>
      <c r="F73" s="243">
        <v>105.27800000000001</v>
      </c>
      <c r="G73" s="37"/>
      <c r="H73" s="38"/>
    </row>
    <row r="74" s="2" customFormat="1" ht="16.8" customHeight="1">
      <c r="A74" s="37"/>
      <c r="B74" s="38"/>
      <c r="C74" s="244" t="s">
        <v>1</v>
      </c>
      <c r="D74" s="244" t="s">
        <v>317</v>
      </c>
      <c r="E74" s="18" t="s">
        <v>1</v>
      </c>
      <c r="F74" s="245">
        <v>74.954999999999998</v>
      </c>
      <c r="G74" s="37"/>
      <c r="H74" s="38"/>
    </row>
    <row r="75" s="2" customFormat="1" ht="16.8" customHeight="1">
      <c r="A75" s="37"/>
      <c r="B75" s="38"/>
      <c r="C75" s="244" t="s">
        <v>1</v>
      </c>
      <c r="D75" s="244" t="s">
        <v>318</v>
      </c>
      <c r="E75" s="18" t="s">
        <v>1</v>
      </c>
      <c r="F75" s="245">
        <v>-12.805</v>
      </c>
      <c r="G75" s="37"/>
      <c r="H75" s="38"/>
    </row>
    <row r="76" s="2" customFormat="1" ht="16.8" customHeight="1">
      <c r="A76" s="37"/>
      <c r="B76" s="38"/>
      <c r="C76" s="244" t="s">
        <v>1</v>
      </c>
      <c r="D76" s="244" t="s">
        <v>320</v>
      </c>
      <c r="E76" s="18" t="s">
        <v>1</v>
      </c>
      <c r="F76" s="245">
        <v>53.174999999999997</v>
      </c>
      <c r="G76" s="37"/>
      <c r="H76" s="38"/>
    </row>
    <row r="77" s="2" customFormat="1" ht="16.8" customHeight="1">
      <c r="A77" s="37"/>
      <c r="B77" s="38"/>
      <c r="C77" s="244" t="s">
        <v>1</v>
      </c>
      <c r="D77" s="244" t="s">
        <v>321</v>
      </c>
      <c r="E77" s="18" t="s">
        <v>1</v>
      </c>
      <c r="F77" s="245">
        <v>-10.047000000000001</v>
      </c>
      <c r="G77" s="37"/>
      <c r="H77" s="38"/>
    </row>
    <row r="78" s="2" customFormat="1" ht="16.8" customHeight="1">
      <c r="A78" s="37"/>
      <c r="B78" s="38"/>
      <c r="C78" s="244" t="s">
        <v>110</v>
      </c>
      <c r="D78" s="244" t="s">
        <v>272</v>
      </c>
      <c r="E78" s="18" t="s">
        <v>1</v>
      </c>
      <c r="F78" s="245">
        <v>105.27800000000001</v>
      </c>
      <c r="G78" s="37"/>
      <c r="H78" s="38"/>
    </row>
    <row r="79" s="2" customFormat="1" ht="16.8" customHeight="1">
      <c r="A79" s="37"/>
      <c r="B79" s="38"/>
      <c r="C79" s="246" t="s">
        <v>2106</v>
      </c>
      <c r="D79" s="37"/>
      <c r="E79" s="37"/>
      <c r="F79" s="37"/>
      <c r="G79" s="37"/>
      <c r="H79" s="38"/>
    </row>
    <row r="80" s="2" customFormat="1">
      <c r="A80" s="37"/>
      <c r="B80" s="38"/>
      <c r="C80" s="244" t="s">
        <v>314</v>
      </c>
      <c r="D80" s="244" t="s">
        <v>315</v>
      </c>
      <c r="E80" s="18" t="s">
        <v>263</v>
      </c>
      <c r="F80" s="245">
        <v>105.27800000000001</v>
      </c>
      <c r="G80" s="37"/>
      <c r="H80" s="38"/>
    </row>
    <row r="81" s="2" customFormat="1" ht="16.8" customHeight="1">
      <c r="A81" s="37"/>
      <c r="B81" s="38"/>
      <c r="C81" s="244" t="s">
        <v>427</v>
      </c>
      <c r="D81" s="244" t="s">
        <v>428</v>
      </c>
      <c r="E81" s="18" t="s">
        <v>263</v>
      </c>
      <c r="F81" s="245">
        <v>488.01600000000002</v>
      </c>
      <c r="G81" s="37"/>
      <c r="H81" s="38"/>
    </row>
    <row r="82" s="2" customFormat="1" ht="16.8" customHeight="1">
      <c r="A82" s="37"/>
      <c r="B82" s="38"/>
      <c r="C82" s="244" t="s">
        <v>433</v>
      </c>
      <c r="D82" s="244" t="s">
        <v>434</v>
      </c>
      <c r="E82" s="18" t="s">
        <v>263</v>
      </c>
      <c r="F82" s="245">
        <v>488.01600000000002</v>
      </c>
      <c r="G82" s="37"/>
      <c r="H82" s="38"/>
    </row>
    <row r="83" s="2" customFormat="1" ht="16.8" customHeight="1">
      <c r="A83" s="37"/>
      <c r="B83" s="38"/>
      <c r="C83" s="244" t="s">
        <v>1670</v>
      </c>
      <c r="D83" s="244" t="s">
        <v>1671</v>
      </c>
      <c r="E83" s="18" t="s">
        <v>263</v>
      </c>
      <c r="F83" s="245">
        <v>2492.1410000000001</v>
      </c>
      <c r="G83" s="37"/>
      <c r="H83" s="38"/>
    </row>
    <row r="84" s="2" customFormat="1" ht="16.8" customHeight="1">
      <c r="A84" s="37"/>
      <c r="B84" s="38"/>
      <c r="C84" s="244" t="s">
        <v>1674</v>
      </c>
      <c r="D84" s="244" t="s">
        <v>1675</v>
      </c>
      <c r="E84" s="18" t="s">
        <v>263</v>
      </c>
      <c r="F84" s="245">
        <v>2732.4859999999999</v>
      </c>
      <c r="G84" s="37"/>
      <c r="H84" s="38"/>
    </row>
    <row r="85" s="2" customFormat="1" ht="16.8" customHeight="1">
      <c r="A85" s="37"/>
      <c r="B85" s="38"/>
      <c r="C85" s="240" t="s">
        <v>113</v>
      </c>
      <c r="D85" s="241" t="s">
        <v>114</v>
      </c>
      <c r="E85" s="242" t="s">
        <v>1</v>
      </c>
      <c r="F85" s="243">
        <v>138.72999999999999</v>
      </c>
      <c r="G85" s="37"/>
      <c r="H85" s="38"/>
    </row>
    <row r="86" s="2" customFormat="1" ht="16.8" customHeight="1">
      <c r="A86" s="37"/>
      <c r="B86" s="38"/>
      <c r="C86" s="244" t="s">
        <v>1</v>
      </c>
      <c r="D86" s="244" t="s">
        <v>327</v>
      </c>
      <c r="E86" s="18" t="s">
        <v>1</v>
      </c>
      <c r="F86" s="245">
        <v>76.439999999999998</v>
      </c>
      <c r="G86" s="37"/>
      <c r="H86" s="38"/>
    </row>
    <row r="87" s="2" customFormat="1" ht="16.8" customHeight="1">
      <c r="A87" s="37"/>
      <c r="B87" s="38"/>
      <c r="C87" s="244" t="s">
        <v>1</v>
      </c>
      <c r="D87" s="244" t="s">
        <v>328</v>
      </c>
      <c r="E87" s="18" t="s">
        <v>1</v>
      </c>
      <c r="F87" s="245">
        <v>-4.0949999999999998</v>
      </c>
      <c r="G87" s="37"/>
      <c r="H87" s="38"/>
    </row>
    <row r="88" s="2" customFormat="1" ht="16.8" customHeight="1">
      <c r="A88" s="37"/>
      <c r="B88" s="38"/>
      <c r="C88" s="244" t="s">
        <v>1</v>
      </c>
      <c r="D88" s="244" t="s">
        <v>329</v>
      </c>
      <c r="E88" s="18" t="s">
        <v>1</v>
      </c>
      <c r="F88" s="245">
        <v>-4.3339999999999996</v>
      </c>
      <c r="G88" s="37"/>
      <c r="H88" s="38"/>
    </row>
    <row r="89" s="2" customFormat="1" ht="16.8" customHeight="1">
      <c r="A89" s="37"/>
      <c r="B89" s="38"/>
      <c r="C89" s="244" t="s">
        <v>1</v>
      </c>
      <c r="D89" s="244" t="s">
        <v>331</v>
      </c>
      <c r="E89" s="18" t="s">
        <v>1</v>
      </c>
      <c r="F89" s="245">
        <v>80.174999999999997</v>
      </c>
      <c r="G89" s="37"/>
      <c r="H89" s="38"/>
    </row>
    <row r="90" s="2" customFormat="1" ht="16.8" customHeight="1">
      <c r="A90" s="37"/>
      <c r="B90" s="38"/>
      <c r="C90" s="244" t="s">
        <v>1</v>
      </c>
      <c r="D90" s="244" t="s">
        <v>332</v>
      </c>
      <c r="E90" s="18" t="s">
        <v>1</v>
      </c>
      <c r="F90" s="245">
        <v>-9.4559999999999995</v>
      </c>
      <c r="G90" s="37"/>
      <c r="H90" s="38"/>
    </row>
    <row r="91" s="2" customFormat="1" ht="16.8" customHeight="1">
      <c r="A91" s="37"/>
      <c r="B91" s="38"/>
      <c r="C91" s="244" t="s">
        <v>113</v>
      </c>
      <c r="D91" s="244" t="s">
        <v>272</v>
      </c>
      <c r="E91" s="18" t="s">
        <v>1</v>
      </c>
      <c r="F91" s="245">
        <v>138.72999999999999</v>
      </c>
      <c r="G91" s="37"/>
      <c r="H91" s="38"/>
    </row>
    <row r="92" s="2" customFormat="1" ht="16.8" customHeight="1">
      <c r="A92" s="37"/>
      <c r="B92" s="38"/>
      <c r="C92" s="246" t="s">
        <v>2106</v>
      </c>
      <c r="D92" s="37"/>
      <c r="E92" s="37"/>
      <c r="F92" s="37"/>
      <c r="G92" s="37"/>
      <c r="H92" s="38"/>
    </row>
    <row r="93" s="2" customFormat="1">
      <c r="A93" s="37"/>
      <c r="B93" s="38"/>
      <c r="C93" s="244" t="s">
        <v>324</v>
      </c>
      <c r="D93" s="244" t="s">
        <v>325</v>
      </c>
      <c r="E93" s="18" t="s">
        <v>263</v>
      </c>
      <c r="F93" s="245">
        <v>138.72999999999999</v>
      </c>
      <c r="G93" s="37"/>
      <c r="H93" s="38"/>
    </row>
    <row r="94" s="2" customFormat="1" ht="16.8" customHeight="1">
      <c r="A94" s="37"/>
      <c r="B94" s="38"/>
      <c r="C94" s="244" t="s">
        <v>427</v>
      </c>
      <c r="D94" s="244" t="s">
        <v>428</v>
      </c>
      <c r="E94" s="18" t="s">
        <v>263</v>
      </c>
      <c r="F94" s="245">
        <v>488.01600000000002</v>
      </c>
      <c r="G94" s="37"/>
      <c r="H94" s="38"/>
    </row>
    <row r="95" s="2" customFormat="1" ht="16.8" customHeight="1">
      <c r="A95" s="37"/>
      <c r="B95" s="38"/>
      <c r="C95" s="244" t="s">
        <v>433</v>
      </c>
      <c r="D95" s="244" t="s">
        <v>434</v>
      </c>
      <c r="E95" s="18" t="s">
        <v>263</v>
      </c>
      <c r="F95" s="245">
        <v>488.01600000000002</v>
      </c>
      <c r="G95" s="37"/>
      <c r="H95" s="38"/>
    </row>
    <row r="96" s="2" customFormat="1" ht="16.8" customHeight="1">
      <c r="A96" s="37"/>
      <c r="B96" s="38"/>
      <c r="C96" s="244" t="s">
        <v>1670</v>
      </c>
      <c r="D96" s="244" t="s">
        <v>1671</v>
      </c>
      <c r="E96" s="18" t="s">
        <v>263</v>
      </c>
      <c r="F96" s="245">
        <v>2492.1410000000001</v>
      </c>
      <c r="G96" s="37"/>
      <c r="H96" s="38"/>
    </row>
    <row r="97" s="2" customFormat="1" ht="16.8" customHeight="1">
      <c r="A97" s="37"/>
      <c r="B97" s="38"/>
      <c r="C97" s="244" t="s">
        <v>1674</v>
      </c>
      <c r="D97" s="244" t="s">
        <v>1675</v>
      </c>
      <c r="E97" s="18" t="s">
        <v>263</v>
      </c>
      <c r="F97" s="245">
        <v>2732.4859999999999</v>
      </c>
      <c r="G97" s="37"/>
      <c r="H97" s="38"/>
    </row>
    <row r="98" s="2" customFormat="1" ht="16.8" customHeight="1">
      <c r="A98" s="37"/>
      <c r="B98" s="38"/>
      <c r="C98" s="240" t="s">
        <v>116</v>
      </c>
      <c r="D98" s="241" t="s">
        <v>117</v>
      </c>
      <c r="E98" s="242" t="s">
        <v>1</v>
      </c>
      <c r="F98" s="243">
        <v>162.78999999999999</v>
      </c>
      <c r="G98" s="37"/>
      <c r="H98" s="38"/>
    </row>
    <row r="99" s="2" customFormat="1">
      <c r="A99" s="37"/>
      <c r="B99" s="38"/>
      <c r="C99" s="244" t="s">
        <v>1</v>
      </c>
      <c r="D99" s="244" t="s">
        <v>416</v>
      </c>
      <c r="E99" s="18" t="s">
        <v>1</v>
      </c>
      <c r="F99" s="245">
        <v>252.78999999999999</v>
      </c>
      <c r="G99" s="37"/>
      <c r="H99" s="38"/>
    </row>
    <row r="100" s="2" customFormat="1" ht="16.8" customHeight="1">
      <c r="A100" s="37"/>
      <c r="B100" s="38"/>
      <c r="C100" s="244" t="s">
        <v>1</v>
      </c>
      <c r="D100" s="244" t="s">
        <v>417</v>
      </c>
      <c r="E100" s="18" t="s">
        <v>1</v>
      </c>
      <c r="F100" s="245">
        <v>-41</v>
      </c>
      <c r="G100" s="37"/>
      <c r="H100" s="38"/>
    </row>
    <row r="101" s="2" customFormat="1" ht="16.8" customHeight="1">
      <c r="A101" s="37"/>
      <c r="B101" s="38"/>
      <c r="C101" s="244" t="s">
        <v>1</v>
      </c>
      <c r="D101" s="244" t="s">
        <v>418</v>
      </c>
      <c r="E101" s="18" t="s">
        <v>1</v>
      </c>
      <c r="F101" s="245">
        <v>-19</v>
      </c>
      <c r="G101" s="37"/>
      <c r="H101" s="38"/>
    </row>
    <row r="102" s="2" customFormat="1" ht="16.8" customHeight="1">
      <c r="A102" s="37"/>
      <c r="B102" s="38"/>
      <c r="C102" s="244" t="s">
        <v>1</v>
      </c>
      <c r="D102" s="244" t="s">
        <v>419</v>
      </c>
      <c r="E102" s="18" t="s">
        <v>1</v>
      </c>
      <c r="F102" s="245">
        <v>-30</v>
      </c>
      <c r="G102" s="37"/>
      <c r="H102" s="38"/>
    </row>
    <row r="103" s="2" customFormat="1" ht="16.8" customHeight="1">
      <c r="A103" s="37"/>
      <c r="B103" s="38"/>
      <c r="C103" s="244" t="s">
        <v>116</v>
      </c>
      <c r="D103" s="244" t="s">
        <v>420</v>
      </c>
      <c r="E103" s="18" t="s">
        <v>1</v>
      </c>
      <c r="F103" s="245">
        <v>162.78999999999999</v>
      </c>
      <c r="G103" s="37"/>
      <c r="H103" s="38"/>
    </row>
    <row r="104" s="2" customFormat="1" ht="16.8" customHeight="1">
      <c r="A104" s="37"/>
      <c r="B104" s="38"/>
      <c r="C104" s="246" t="s">
        <v>2106</v>
      </c>
      <c r="D104" s="37"/>
      <c r="E104" s="37"/>
      <c r="F104" s="37"/>
      <c r="G104" s="37"/>
      <c r="H104" s="38"/>
    </row>
    <row r="105" s="2" customFormat="1" ht="16.8" customHeight="1">
      <c r="A105" s="37"/>
      <c r="B105" s="38"/>
      <c r="C105" s="244" t="s">
        <v>413</v>
      </c>
      <c r="D105" s="244" t="s">
        <v>414</v>
      </c>
      <c r="E105" s="18" t="s">
        <v>263</v>
      </c>
      <c r="F105" s="245">
        <v>162.78999999999999</v>
      </c>
      <c r="G105" s="37"/>
      <c r="H105" s="38"/>
    </row>
    <row r="106" s="2" customFormat="1" ht="16.8" customHeight="1">
      <c r="A106" s="37"/>
      <c r="B106" s="38"/>
      <c r="C106" s="244" t="s">
        <v>1670</v>
      </c>
      <c r="D106" s="244" t="s">
        <v>1671</v>
      </c>
      <c r="E106" s="18" t="s">
        <v>263</v>
      </c>
      <c r="F106" s="245">
        <v>2492.1410000000001</v>
      </c>
      <c r="G106" s="37"/>
      <c r="H106" s="38"/>
    </row>
    <row r="107" s="2" customFormat="1" ht="16.8" customHeight="1">
      <c r="A107" s="37"/>
      <c r="B107" s="38"/>
      <c r="C107" s="244" t="s">
        <v>1674</v>
      </c>
      <c r="D107" s="244" t="s">
        <v>1675</v>
      </c>
      <c r="E107" s="18" t="s">
        <v>263</v>
      </c>
      <c r="F107" s="245">
        <v>2732.4859999999999</v>
      </c>
      <c r="G107" s="37"/>
      <c r="H107" s="38"/>
    </row>
    <row r="108" s="2" customFormat="1" ht="16.8" customHeight="1">
      <c r="A108" s="37"/>
      <c r="B108" s="38"/>
      <c r="C108" s="240" t="s">
        <v>119</v>
      </c>
      <c r="D108" s="241" t="s">
        <v>120</v>
      </c>
      <c r="E108" s="242" t="s">
        <v>1</v>
      </c>
      <c r="F108" s="243">
        <v>1454.385</v>
      </c>
      <c r="G108" s="37"/>
      <c r="H108" s="38"/>
    </row>
    <row r="109" s="2" customFormat="1" ht="16.8" customHeight="1">
      <c r="A109" s="37"/>
      <c r="B109" s="38"/>
      <c r="C109" s="244" t="s">
        <v>1</v>
      </c>
      <c r="D109" s="244" t="s">
        <v>444</v>
      </c>
      <c r="E109" s="18" t="s">
        <v>1</v>
      </c>
      <c r="F109" s="245">
        <v>48</v>
      </c>
      <c r="G109" s="37"/>
      <c r="H109" s="38"/>
    </row>
    <row r="110" s="2" customFormat="1" ht="16.8" customHeight="1">
      <c r="A110" s="37"/>
      <c r="B110" s="38"/>
      <c r="C110" s="244" t="s">
        <v>1</v>
      </c>
      <c r="D110" s="244" t="s">
        <v>445</v>
      </c>
      <c r="E110" s="18" t="s">
        <v>1</v>
      </c>
      <c r="F110" s="245">
        <v>31.785</v>
      </c>
      <c r="G110" s="37"/>
      <c r="H110" s="38"/>
    </row>
    <row r="111" s="2" customFormat="1" ht="16.8" customHeight="1">
      <c r="A111" s="37"/>
      <c r="B111" s="38"/>
      <c r="C111" s="244" t="s">
        <v>1</v>
      </c>
      <c r="D111" s="244" t="s">
        <v>446</v>
      </c>
      <c r="E111" s="18" t="s">
        <v>1</v>
      </c>
      <c r="F111" s="245">
        <v>41.655000000000001</v>
      </c>
      <c r="G111" s="37"/>
      <c r="H111" s="38"/>
    </row>
    <row r="112" s="2" customFormat="1" ht="16.8" customHeight="1">
      <c r="A112" s="37"/>
      <c r="B112" s="38"/>
      <c r="C112" s="244" t="s">
        <v>1</v>
      </c>
      <c r="D112" s="244" t="s">
        <v>447</v>
      </c>
      <c r="E112" s="18" t="s">
        <v>1</v>
      </c>
      <c r="F112" s="245">
        <v>45.420000000000002</v>
      </c>
      <c r="G112" s="37"/>
      <c r="H112" s="38"/>
    </row>
    <row r="113" s="2" customFormat="1" ht="16.8" customHeight="1">
      <c r="A113" s="37"/>
      <c r="B113" s="38"/>
      <c r="C113" s="244" t="s">
        <v>1</v>
      </c>
      <c r="D113" s="244" t="s">
        <v>448</v>
      </c>
      <c r="E113" s="18" t="s">
        <v>1</v>
      </c>
      <c r="F113" s="245">
        <v>59.340000000000003</v>
      </c>
      <c r="G113" s="37"/>
      <c r="H113" s="38"/>
    </row>
    <row r="114" s="2" customFormat="1" ht="16.8" customHeight="1">
      <c r="A114" s="37"/>
      <c r="B114" s="38"/>
      <c r="C114" s="244" t="s">
        <v>1</v>
      </c>
      <c r="D114" s="244" t="s">
        <v>449</v>
      </c>
      <c r="E114" s="18" t="s">
        <v>1</v>
      </c>
      <c r="F114" s="245">
        <v>47.055</v>
      </c>
      <c r="G114" s="37"/>
      <c r="H114" s="38"/>
    </row>
    <row r="115" s="2" customFormat="1" ht="16.8" customHeight="1">
      <c r="A115" s="37"/>
      <c r="B115" s="38"/>
      <c r="C115" s="244" t="s">
        <v>1</v>
      </c>
      <c r="D115" s="244" t="s">
        <v>450</v>
      </c>
      <c r="E115" s="18" t="s">
        <v>1</v>
      </c>
      <c r="F115" s="245">
        <v>207.59999999999999</v>
      </c>
      <c r="G115" s="37"/>
      <c r="H115" s="38"/>
    </row>
    <row r="116" s="2" customFormat="1" ht="16.8" customHeight="1">
      <c r="A116" s="37"/>
      <c r="B116" s="38"/>
      <c r="C116" s="244" t="s">
        <v>1</v>
      </c>
      <c r="D116" s="244" t="s">
        <v>451</v>
      </c>
      <c r="E116" s="18" t="s">
        <v>1</v>
      </c>
      <c r="F116" s="245">
        <v>50.310000000000002</v>
      </c>
      <c r="G116" s="37"/>
      <c r="H116" s="38"/>
    </row>
    <row r="117" s="2" customFormat="1" ht="16.8" customHeight="1">
      <c r="A117" s="37"/>
      <c r="B117" s="38"/>
      <c r="C117" s="244" t="s">
        <v>1</v>
      </c>
      <c r="D117" s="244" t="s">
        <v>452</v>
      </c>
      <c r="E117" s="18" t="s">
        <v>1</v>
      </c>
      <c r="F117" s="245">
        <v>96.299999999999997</v>
      </c>
      <c r="G117" s="37"/>
      <c r="H117" s="38"/>
    </row>
    <row r="118" s="2" customFormat="1" ht="16.8" customHeight="1">
      <c r="A118" s="37"/>
      <c r="B118" s="38"/>
      <c r="C118" s="244" t="s">
        <v>1</v>
      </c>
      <c r="D118" s="244" t="s">
        <v>453</v>
      </c>
      <c r="E118" s="18" t="s">
        <v>1</v>
      </c>
      <c r="F118" s="245">
        <v>51.435000000000002</v>
      </c>
      <c r="G118" s="37"/>
      <c r="H118" s="38"/>
    </row>
    <row r="119" s="2" customFormat="1" ht="16.8" customHeight="1">
      <c r="A119" s="37"/>
      <c r="B119" s="38"/>
      <c r="C119" s="244" t="s">
        <v>1</v>
      </c>
      <c r="D119" s="244" t="s">
        <v>454</v>
      </c>
      <c r="E119" s="18" t="s">
        <v>1</v>
      </c>
      <c r="F119" s="245">
        <v>55.079999999999998</v>
      </c>
      <c r="G119" s="37"/>
      <c r="H119" s="38"/>
    </row>
    <row r="120" s="2" customFormat="1" ht="16.8" customHeight="1">
      <c r="A120" s="37"/>
      <c r="B120" s="38"/>
      <c r="C120" s="244" t="s">
        <v>1</v>
      </c>
      <c r="D120" s="244" t="s">
        <v>456</v>
      </c>
      <c r="E120" s="18" t="s">
        <v>1</v>
      </c>
      <c r="F120" s="245">
        <v>48</v>
      </c>
      <c r="G120" s="37"/>
      <c r="H120" s="38"/>
    </row>
    <row r="121" s="2" customFormat="1" ht="16.8" customHeight="1">
      <c r="A121" s="37"/>
      <c r="B121" s="38"/>
      <c r="C121" s="244" t="s">
        <v>1</v>
      </c>
      <c r="D121" s="244" t="s">
        <v>457</v>
      </c>
      <c r="E121" s="18" t="s">
        <v>1</v>
      </c>
      <c r="F121" s="245">
        <v>31.785</v>
      </c>
      <c r="G121" s="37"/>
      <c r="H121" s="38"/>
    </row>
    <row r="122" s="2" customFormat="1" ht="16.8" customHeight="1">
      <c r="A122" s="37"/>
      <c r="B122" s="38"/>
      <c r="C122" s="244" t="s">
        <v>1</v>
      </c>
      <c r="D122" s="244" t="s">
        <v>458</v>
      </c>
      <c r="E122" s="18" t="s">
        <v>1</v>
      </c>
      <c r="F122" s="245">
        <v>41.969999999999999</v>
      </c>
      <c r="G122" s="37"/>
      <c r="H122" s="38"/>
    </row>
    <row r="123" s="2" customFormat="1" ht="16.8" customHeight="1">
      <c r="A123" s="37"/>
      <c r="B123" s="38"/>
      <c r="C123" s="244" t="s">
        <v>1</v>
      </c>
      <c r="D123" s="244" t="s">
        <v>459</v>
      </c>
      <c r="E123" s="18" t="s">
        <v>1</v>
      </c>
      <c r="F123" s="245">
        <v>45.420000000000002</v>
      </c>
      <c r="G123" s="37"/>
      <c r="H123" s="38"/>
    </row>
    <row r="124" s="2" customFormat="1" ht="16.8" customHeight="1">
      <c r="A124" s="37"/>
      <c r="B124" s="38"/>
      <c r="C124" s="244" t="s">
        <v>1</v>
      </c>
      <c r="D124" s="244" t="s">
        <v>460</v>
      </c>
      <c r="E124" s="18" t="s">
        <v>1</v>
      </c>
      <c r="F124" s="245">
        <v>59.340000000000003</v>
      </c>
      <c r="G124" s="37"/>
      <c r="H124" s="38"/>
    </row>
    <row r="125" s="2" customFormat="1" ht="16.8" customHeight="1">
      <c r="A125" s="37"/>
      <c r="B125" s="38"/>
      <c r="C125" s="244" t="s">
        <v>1</v>
      </c>
      <c r="D125" s="244" t="s">
        <v>461</v>
      </c>
      <c r="E125" s="18" t="s">
        <v>1</v>
      </c>
      <c r="F125" s="245">
        <v>47.039999999999999</v>
      </c>
      <c r="G125" s="37"/>
      <c r="H125" s="38"/>
    </row>
    <row r="126" s="2" customFormat="1" ht="16.8" customHeight="1">
      <c r="A126" s="37"/>
      <c r="B126" s="38"/>
      <c r="C126" s="244" t="s">
        <v>1</v>
      </c>
      <c r="D126" s="244" t="s">
        <v>462</v>
      </c>
      <c r="E126" s="18" t="s">
        <v>1</v>
      </c>
      <c r="F126" s="245">
        <v>182.40000000000001</v>
      </c>
      <c r="G126" s="37"/>
      <c r="H126" s="38"/>
    </row>
    <row r="127" s="2" customFormat="1" ht="16.8" customHeight="1">
      <c r="A127" s="37"/>
      <c r="B127" s="38"/>
      <c r="C127" s="244" t="s">
        <v>1</v>
      </c>
      <c r="D127" s="244" t="s">
        <v>463</v>
      </c>
      <c r="E127" s="18" t="s">
        <v>1</v>
      </c>
      <c r="F127" s="245">
        <v>41.880000000000003</v>
      </c>
      <c r="G127" s="37"/>
      <c r="H127" s="38"/>
    </row>
    <row r="128" s="2" customFormat="1" ht="16.8" customHeight="1">
      <c r="A128" s="37"/>
      <c r="B128" s="38"/>
      <c r="C128" s="244" t="s">
        <v>1</v>
      </c>
      <c r="D128" s="244" t="s">
        <v>464</v>
      </c>
      <c r="E128" s="18" t="s">
        <v>1</v>
      </c>
      <c r="F128" s="245">
        <v>50.310000000000002</v>
      </c>
      <c r="G128" s="37"/>
      <c r="H128" s="38"/>
    </row>
    <row r="129" s="2" customFormat="1" ht="16.8" customHeight="1">
      <c r="A129" s="37"/>
      <c r="B129" s="38"/>
      <c r="C129" s="244" t="s">
        <v>1</v>
      </c>
      <c r="D129" s="244" t="s">
        <v>465</v>
      </c>
      <c r="E129" s="18" t="s">
        <v>1</v>
      </c>
      <c r="F129" s="245">
        <v>96.299999999999997</v>
      </c>
      <c r="G129" s="37"/>
      <c r="H129" s="38"/>
    </row>
    <row r="130" s="2" customFormat="1" ht="16.8" customHeight="1">
      <c r="A130" s="37"/>
      <c r="B130" s="38"/>
      <c r="C130" s="244" t="s">
        <v>1</v>
      </c>
      <c r="D130" s="244" t="s">
        <v>466</v>
      </c>
      <c r="E130" s="18" t="s">
        <v>1</v>
      </c>
      <c r="F130" s="245">
        <v>75.959999999999994</v>
      </c>
      <c r="G130" s="37"/>
      <c r="H130" s="38"/>
    </row>
    <row r="131" s="2" customFormat="1" ht="16.8" customHeight="1">
      <c r="A131" s="37"/>
      <c r="B131" s="38"/>
      <c r="C131" s="244" t="s">
        <v>119</v>
      </c>
      <c r="D131" s="244" t="s">
        <v>272</v>
      </c>
      <c r="E131" s="18" t="s">
        <v>1</v>
      </c>
      <c r="F131" s="245">
        <v>1454.385</v>
      </c>
      <c r="G131" s="37"/>
      <c r="H131" s="38"/>
    </row>
    <row r="132" s="2" customFormat="1" ht="16.8" customHeight="1">
      <c r="A132" s="37"/>
      <c r="B132" s="38"/>
      <c r="C132" s="246" t="s">
        <v>2106</v>
      </c>
      <c r="D132" s="37"/>
      <c r="E132" s="37"/>
      <c r="F132" s="37"/>
      <c r="G132" s="37"/>
      <c r="H132" s="38"/>
    </row>
    <row r="133" s="2" customFormat="1" ht="16.8" customHeight="1">
      <c r="A133" s="37"/>
      <c r="B133" s="38"/>
      <c r="C133" s="244" t="s">
        <v>441</v>
      </c>
      <c r="D133" s="244" t="s">
        <v>442</v>
      </c>
      <c r="E133" s="18" t="s">
        <v>263</v>
      </c>
      <c r="F133" s="245">
        <v>1454.385</v>
      </c>
      <c r="G133" s="37"/>
      <c r="H133" s="38"/>
    </row>
    <row r="134" s="2" customFormat="1" ht="16.8" customHeight="1">
      <c r="A134" s="37"/>
      <c r="B134" s="38"/>
      <c r="C134" s="244" t="s">
        <v>1670</v>
      </c>
      <c r="D134" s="244" t="s">
        <v>1671</v>
      </c>
      <c r="E134" s="18" t="s">
        <v>263</v>
      </c>
      <c r="F134" s="245">
        <v>2492.1410000000001</v>
      </c>
      <c r="G134" s="37"/>
      <c r="H134" s="38"/>
    </row>
    <row r="135" s="2" customFormat="1" ht="16.8" customHeight="1">
      <c r="A135" s="37"/>
      <c r="B135" s="38"/>
      <c r="C135" s="244" t="s">
        <v>1674</v>
      </c>
      <c r="D135" s="244" t="s">
        <v>1675</v>
      </c>
      <c r="E135" s="18" t="s">
        <v>263</v>
      </c>
      <c r="F135" s="245">
        <v>2732.4859999999999</v>
      </c>
      <c r="G135" s="37"/>
      <c r="H135" s="38"/>
    </row>
    <row r="136" s="2" customFormat="1" ht="16.8" customHeight="1">
      <c r="A136" s="37"/>
      <c r="B136" s="38"/>
      <c r="C136" s="244" t="s">
        <v>892</v>
      </c>
      <c r="D136" s="244" t="s">
        <v>893</v>
      </c>
      <c r="E136" s="18" t="s">
        <v>263</v>
      </c>
      <c r="F136" s="245">
        <v>1454.385</v>
      </c>
      <c r="G136" s="37"/>
      <c r="H136" s="38"/>
    </row>
    <row r="137" s="2" customFormat="1" ht="16.8" customHeight="1">
      <c r="A137" s="37"/>
      <c r="B137" s="38"/>
      <c r="C137" s="240" t="s">
        <v>123</v>
      </c>
      <c r="D137" s="241" t="s">
        <v>124</v>
      </c>
      <c r="E137" s="242" t="s">
        <v>1</v>
      </c>
      <c r="F137" s="243">
        <v>258.37</v>
      </c>
      <c r="G137" s="37"/>
      <c r="H137" s="38"/>
    </row>
    <row r="138" s="2" customFormat="1">
      <c r="A138" s="37"/>
      <c r="B138" s="38"/>
      <c r="C138" s="244" t="s">
        <v>1</v>
      </c>
      <c r="D138" s="244" t="s">
        <v>406</v>
      </c>
      <c r="E138" s="18" t="s">
        <v>1</v>
      </c>
      <c r="F138" s="245">
        <v>258.37</v>
      </c>
      <c r="G138" s="37"/>
      <c r="H138" s="38"/>
    </row>
    <row r="139" s="2" customFormat="1" ht="16.8" customHeight="1">
      <c r="A139" s="37"/>
      <c r="B139" s="38"/>
      <c r="C139" s="244" t="s">
        <v>123</v>
      </c>
      <c r="D139" s="244" t="s">
        <v>407</v>
      </c>
      <c r="E139" s="18" t="s">
        <v>1</v>
      </c>
      <c r="F139" s="245">
        <v>258.37</v>
      </c>
      <c r="G139" s="37"/>
      <c r="H139" s="38"/>
    </row>
    <row r="140" s="2" customFormat="1" ht="16.8" customHeight="1">
      <c r="A140" s="37"/>
      <c r="B140" s="38"/>
      <c r="C140" s="246" t="s">
        <v>2106</v>
      </c>
      <c r="D140" s="37"/>
      <c r="E140" s="37"/>
      <c r="F140" s="37"/>
      <c r="G140" s="37"/>
      <c r="H140" s="38"/>
    </row>
    <row r="141" s="2" customFormat="1" ht="16.8" customHeight="1">
      <c r="A141" s="37"/>
      <c r="B141" s="38"/>
      <c r="C141" s="244" t="s">
        <v>403</v>
      </c>
      <c r="D141" s="244" t="s">
        <v>404</v>
      </c>
      <c r="E141" s="18" t="s">
        <v>263</v>
      </c>
      <c r="F141" s="245">
        <v>258.37</v>
      </c>
      <c r="G141" s="37"/>
      <c r="H141" s="38"/>
    </row>
    <row r="142" s="2" customFormat="1" ht="16.8" customHeight="1">
      <c r="A142" s="37"/>
      <c r="B142" s="38"/>
      <c r="C142" s="244" t="s">
        <v>409</v>
      </c>
      <c r="D142" s="244" t="s">
        <v>410</v>
      </c>
      <c r="E142" s="18" t="s">
        <v>263</v>
      </c>
      <c r="F142" s="245">
        <v>258.37</v>
      </c>
      <c r="G142" s="37"/>
      <c r="H142" s="38"/>
    </row>
    <row r="143" s="2" customFormat="1" ht="16.8" customHeight="1">
      <c r="A143" s="37"/>
      <c r="B143" s="38"/>
      <c r="C143" s="244" t="s">
        <v>1670</v>
      </c>
      <c r="D143" s="244" t="s">
        <v>1671</v>
      </c>
      <c r="E143" s="18" t="s">
        <v>263</v>
      </c>
      <c r="F143" s="245">
        <v>2492.1410000000001</v>
      </c>
      <c r="G143" s="37"/>
      <c r="H143" s="38"/>
    </row>
    <row r="144" s="2" customFormat="1" ht="16.8" customHeight="1">
      <c r="A144" s="37"/>
      <c r="B144" s="38"/>
      <c r="C144" s="244" t="s">
        <v>1674</v>
      </c>
      <c r="D144" s="244" t="s">
        <v>1675</v>
      </c>
      <c r="E144" s="18" t="s">
        <v>263</v>
      </c>
      <c r="F144" s="245">
        <v>2732.4859999999999</v>
      </c>
      <c r="G144" s="37"/>
      <c r="H144" s="38"/>
    </row>
    <row r="145" s="2" customFormat="1" ht="16.8" customHeight="1">
      <c r="A145" s="37"/>
      <c r="B145" s="38"/>
      <c r="C145" s="240" t="s">
        <v>127</v>
      </c>
      <c r="D145" s="241" t="s">
        <v>128</v>
      </c>
      <c r="E145" s="242" t="s">
        <v>1</v>
      </c>
      <c r="F145" s="243">
        <v>108.67</v>
      </c>
      <c r="G145" s="37"/>
      <c r="H145" s="38"/>
    </row>
    <row r="146" s="2" customFormat="1" ht="16.8" customHeight="1">
      <c r="A146" s="37"/>
      <c r="B146" s="38"/>
      <c r="C146" s="244" t="s">
        <v>1</v>
      </c>
      <c r="D146" s="244" t="s">
        <v>684</v>
      </c>
      <c r="E146" s="18" t="s">
        <v>1</v>
      </c>
      <c r="F146" s="245">
        <v>61.990000000000002</v>
      </c>
      <c r="G146" s="37"/>
      <c r="H146" s="38"/>
    </row>
    <row r="147" s="2" customFormat="1" ht="16.8" customHeight="1">
      <c r="A147" s="37"/>
      <c r="B147" s="38"/>
      <c r="C147" s="244" t="s">
        <v>1</v>
      </c>
      <c r="D147" s="244" t="s">
        <v>685</v>
      </c>
      <c r="E147" s="18" t="s">
        <v>1</v>
      </c>
      <c r="F147" s="245">
        <v>46.68</v>
      </c>
      <c r="G147" s="37"/>
      <c r="H147" s="38"/>
    </row>
    <row r="148" s="2" customFormat="1" ht="16.8" customHeight="1">
      <c r="A148" s="37"/>
      <c r="B148" s="38"/>
      <c r="C148" s="244" t="s">
        <v>127</v>
      </c>
      <c r="D148" s="244" t="s">
        <v>686</v>
      </c>
      <c r="E148" s="18" t="s">
        <v>1</v>
      </c>
      <c r="F148" s="245">
        <v>108.67</v>
      </c>
      <c r="G148" s="37"/>
      <c r="H148" s="38"/>
    </row>
    <row r="149" s="2" customFormat="1" ht="16.8" customHeight="1">
      <c r="A149" s="37"/>
      <c r="B149" s="38"/>
      <c r="C149" s="246" t="s">
        <v>2106</v>
      </c>
      <c r="D149" s="37"/>
      <c r="E149" s="37"/>
      <c r="F149" s="37"/>
      <c r="G149" s="37"/>
      <c r="H149" s="38"/>
    </row>
    <row r="150" s="2" customFormat="1" ht="16.8" customHeight="1">
      <c r="A150" s="37"/>
      <c r="B150" s="38"/>
      <c r="C150" s="244" t="s">
        <v>678</v>
      </c>
      <c r="D150" s="244" t="s">
        <v>679</v>
      </c>
      <c r="E150" s="18" t="s">
        <v>263</v>
      </c>
      <c r="F150" s="245">
        <v>569.05999999999995</v>
      </c>
      <c r="G150" s="37"/>
      <c r="H150" s="38"/>
    </row>
    <row r="151" s="2" customFormat="1" ht="16.8" customHeight="1">
      <c r="A151" s="37"/>
      <c r="B151" s="38"/>
      <c r="C151" s="244" t="s">
        <v>1425</v>
      </c>
      <c r="D151" s="244" t="s">
        <v>1426</v>
      </c>
      <c r="E151" s="18" t="s">
        <v>263</v>
      </c>
      <c r="F151" s="245">
        <v>279</v>
      </c>
      <c r="G151" s="37"/>
      <c r="H151" s="38"/>
    </row>
    <row r="152" s="2" customFormat="1" ht="16.8" customHeight="1">
      <c r="A152" s="37"/>
      <c r="B152" s="38"/>
      <c r="C152" s="244" t="s">
        <v>1442</v>
      </c>
      <c r="D152" s="244" t="s">
        <v>1443</v>
      </c>
      <c r="E152" s="18" t="s">
        <v>263</v>
      </c>
      <c r="F152" s="245">
        <v>279</v>
      </c>
      <c r="G152" s="37"/>
      <c r="H152" s="38"/>
    </row>
    <row r="153" s="2" customFormat="1" ht="16.8" customHeight="1">
      <c r="A153" s="37"/>
      <c r="B153" s="38"/>
      <c r="C153" s="244" t="s">
        <v>1450</v>
      </c>
      <c r="D153" s="244" t="s">
        <v>1451</v>
      </c>
      <c r="E153" s="18" t="s">
        <v>263</v>
      </c>
      <c r="F153" s="245">
        <v>175.19</v>
      </c>
      <c r="G153" s="37"/>
      <c r="H153" s="38"/>
    </row>
    <row r="154" s="2" customFormat="1" ht="16.8" customHeight="1">
      <c r="A154" s="37"/>
      <c r="B154" s="38"/>
      <c r="C154" s="244" t="s">
        <v>835</v>
      </c>
      <c r="D154" s="244" t="s">
        <v>836</v>
      </c>
      <c r="E154" s="18" t="s">
        <v>263</v>
      </c>
      <c r="F154" s="245">
        <v>279</v>
      </c>
      <c r="G154" s="37"/>
      <c r="H154" s="38"/>
    </row>
    <row r="155" s="2" customFormat="1" ht="16.8" customHeight="1">
      <c r="A155" s="37"/>
      <c r="B155" s="38"/>
      <c r="C155" s="244" t="s">
        <v>1429</v>
      </c>
      <c r="D155" s="244" t="s">
        <v>1430</v>
      </c>
      <c r="E155" s="18" t="s">
        <v>263</v>
      </c>
      <c r="F155" s="245">
        <v>209.416</v>
      </c>
      <c r="G155" s="37"/>
      <c r="H155" s="38"/>
    </row>
    <row r="156" s="2" customFormat="1" ht="16.8" customHeight="1">
      <c r="A156" s="37"/>
      <c r="B156" s="38"/>
      <c r="C156" s="240" t="s">
        <v>131</v>
      </c>
      <c r="D156" s="241" t="s">
        <v>132</v>
      </c>
      <c r="E156" s="242" t="s">
        <v>1</v>
      </c>
      <c r="F156" s="243">
        <v>1004.396</v>
      </c>
      <c r="G156" s="37"/>
      <c r="H156" s="38"/>
    </row>
    <row r="157" s="2" customFormat="1" ht="16.8" customHeight="1">
      <c r="A157" s="37"/>
      <c r="B157" s="38"/>
      <c r="C157" s="244" t="s">
        <v>1</v>
      </c>
      <c r="D157" s="244" t="s">
        <v>662</v>
      </c>
      <c r="E157" s="18" t="s">
        <v>1</v>
      </c>
      <c r="F157" s="245">
        <v>909.84000000000003</v>
      </c>
      <c r="G157" s="37"/>
      <c r="H157" s="38"/>
    </row>
    <row r="158" s="2" customFormat="1" ht="16.8" customHeight="1">
      <c r="A158" s="37"/>
      <c r="B158" s="38"/>
      <c r="C158" s="244" t="s">
        <v>1</v>
      </c>
      <c r="D158" s="244" t="s">
        <v>663</v>
      </c>
      <c r="E158" s="18" t="s">
        <v>1</v>
      </c>
      <c r="F158" s="245">
        <v>-3.3879999999999999</v>
      </c>
      <c r="G158" s="37"/>
      <c r="H158" s="38"/>
    </row>
    <row r="159" s="2" customFormat="1" ht="16.8" customHeight="1">
      <c r="A159" s="37"/>
      <c r="B159" s="38"/>
      <c r="C159" s="244" t="s">
        <v>1</v>
      </c>
      <c r="D159" s="244" t="s">
        <v>664</v>
      </c>
      <c r="E159" s="18" t="s">
        <v>1</v>
      </c>
      <c r="F159" s="245">
        <v>-2.1000000000000001</v>
      </c>
      <c r="G159" s="37"/>
      <c r="H159" s="38"/>
    </row>
    <row r="160" s="2" customFormat="1" ht="16.8" customHeight="1">
      <c r="A160" s="37"/>
      <c r="B160" s="38"/>
      <c r="C160" s="244" t="s">
        <v>1</v>
      </c>
      <c r="D160" s="244" t="s">
        <v>665</v>
      </c>
      <c r="E160" s="18" t="s">
        <v>1</v>
      </c>
      <c r="F160" s="245">
        <v>-3.6000000000000001</v>
      </c>
      <c r="G160" s="37"/>
      <c r="H160" s="38"/>
    </row>
    <row r="161" s="2" customFormat="1" ht="16.8" customHeight="1">
      <c r="A161" s="37"/>
      <c r="B161" s="38"/>
      <c r="C161" s="244" t="s">
        <v>1</v>
      </c>
      <c r="D161" s="244" t="s">
        <v>666</v>
      </c>
      <c r="E161" s="18" t="s">
        <v>1</v>
      </c>
      <c r="F161" s="245">
        <v>-9.4049999999999994</v>
      </c>
      <c r="G161" s="37"/>
      <c r="H161" s="38"/>
    </row>
    <row r="162" s="2" customFormat="1" ht="16.8" customHeight="1">
      <c r="A162" s="37"/>
      <c r="B162" s="38"/>
      <c r="C162" s="244" t="s">
        <v>1</v>
      </c>
      <c r="D162" s="244" t="s">
        <v>496</v>
      </c>
      <c r="E162" s="18" t="s">
        <v>1</v>
      </c>
      <c r="F162" s="245">
        <v>-10.890000000000001</v>
      </c>
      <c r="G162" s="37"/>
      <c r="H162" s="38"/>
    </row>
    <row r="163" s="2" customFormat="1" ht="16.8" customHeight="1">
      <c r="A163" s="37"/>
      <c r="B163" s="38"/>
      <c r="C163" s="244" t="s">
        <v>1</v>
      </c>
      <c r="D163" s="244" t="s">
        <v>497</v>
      </c>
      <c r="E163" s="18" t="s">
        <v>1</v>
      </c>
      <c r="F163" s="245">
        <v>-16.649999999999999</v>
      </c>
      <c r="G163" s="37"/>
      <c r="H163" s="38"/>
    </row>
    <row r="164" s="2" customFormat="1" ht="16.8" customHeight="1">
      <c r="A164" s="37"/>
      <c r="B164" s="38"/>
      <c r="C164" s="244" t="s">
        <v>1</v>
      </c>
      <c r="D164" s="244" t="s">
        <v>498</v>
      </c>
      <c r="E164" s="18" t="s">
        <v>1</v>
      </c>
      <c r="F164" s="245">
        <v>-7.1050000000000004</v>
      </c>
      <c r="G164" s="37"/>
      <c r="H164" s="38"/>
    </row>
    <row r="165" s="2" customFormat="1" ht="16.8" customHeight="1">
      <c r="A165" s="37"/>
      <c r="B165" s="38"/>
      <c r="C165" s="244" t="s">
        <v>1</v>
      </c>
      <c r="D165" s="244" t="s">
        <v>499</v>
      </c>
      <c r="E165" s="18" t="s">
        <v>1</v>
      </c>
      <c r="F165" s="245">
        <v>-57.600000000000001</v>
      </c>
      <c r="G165" s="37"/>
      <c r="H165" s="38"/>
    </row>
    <row r="166" s="2" customFormat="1" ht="16.8" customHeight="1">
      <c r="A166" s="37"/>
      <c r="B166" s="38"/>
      <c r="C166" s="244" t="s">
        <v>1</v>
      </c>
      <c r="D166" s="244" t="s">
        <v>500</v>
      </c>
      <c r="E166" s="18" t="s">
        <v>1</v>
      </c>
      <c r="F166" s="245">
        <v>-3.2799999999999998</v>
      </c>
      <c r="G166" s="37"/>
      <c r="H166" s="38"/>
    </row>
    <row r="167" s="2" customFormat="1" ht="16.8" customHeight="1">
      <c r="A167" s="37"/>
      <c r="B167" s="38"/>
      <c r="C167" s="244" t="s">
        <v>1</v>
      </c>
      <c r="D167" s="244" t="s">
        <v>501</v>
      </c>
      <c r="E167" s="18" t="s">
        <v>1</v>
      </c>
      <c r="F167" s="245">
        <v>-2.8799999999999999</v>
      </c>
      <c r="G167" s="37"/>
      <c r="H167" s="38"/>
    </row>
    <row r="168" s="2" customFormat="1" ht="16.8" customHeight="1">
      <c r="A168" s="37"/>
      <c r="B168" s="38"/>
      <c r="C168" s="244" t="s">
        <v>1</v>
      </c>
      <c r="D168" s="244" t="s">
        <v>502</v>
      </c>
      <c r="E168" s="18" t="s">
        <v>1</v>
      </c>
      <c r="F168" s="245">
        <v>-33.32</v>
      </c>
      <c r="G168" s="37"/>
      <c r="H168" s="38"/>
    </row>
    <row r="169" s="2" customFormat="1" ht="16.8" customHeight="1">
      <c r="A169" s="37"/>
      <c r="B169" s="38"/>
      <c r="C169" s="244" t="s">
        <v>1</v>
      </c>
      <c r="D169" s="244" t="s">
        <v>503</v>
      </c>
      <c r="E169" s="18" t="s">
        <v>1</v>
      </c>
      <c r="F169" s="245">
        <v>-30.719999999999999</v>
      </c>
      <c r="G169" s="37"/>
      <c r="H169" s="38"/>
    </row>
    <row r="170" s="2" customFormat="1" ht="16.8" customHeight="1">
      <c r="A170" s="37"/>
      <c r="B170" s="38"/>
      <c r="C170" s="244" t="s">
        <v>1</v>
      </c>
      <c r="D170" s="244" t="s">
        <v>504</v>
      </c>
      <c r="E170" s="18" t="s">
        <v>1</v>
      </c>
      <c r="F170" s="245">
        <v>-7.2000000000000002</v>
      </c>
      <c r="G170" s="37"/>
      <c r="H170" s="38"/>
    </row>
    <row r="171" s="2" customFormat="1" ht="16.8" customHeight="1">
      <c r="A171" s="37"/>
      <c r="B171" s="38"/>
      <c r="C171" s="244" t="s">
        <v>1</v>
      </c>
      <c r="D171" s="244" t="s">
        <v>505</v>
      </c>
      <c r="E171" s="18" t="s">
        <v>1</v>
      </c>
      <c r="F171" s="245">
        <v>-4.6799999999999997</v>
      </c>
      <c r="G171" s="37"/>
      <c r="H171" s="38"/>
    </row>
    <row r="172" s="2" customFormat="1" ht="16.8" customHeight="1">
      <c r="A172" s="37"/>
      <c r="B172" s="38"/>
      <c r="C172" s="244" t="s">
        <v>1</v>
      </c>
      <c r="D172" s="244" t="s">
        <v>506</v>
      </c>
      <c r="E172" s="18" t="s">
        <v>1</v>
      </c>
      <c r="F172" s="245">
        <v>-0.29999999999999999</v>
      </c>
      <c r="G172" s="37"/>
      <c r="H172" s="38"/>
    </row>
    <row r="173" s="2" customFormat="1" ht="16.8" customHeight="1">
      <c r="A173" s="37"/>
      <c r="B173" s="38"/>
      <c r="C173" s="244" t="s">
        <v>1</v>
      </c>
      <c r="D173" s="244" t="s">
        <v>472</v>
      </c>
      <c r="E173" s="18" t="s">
        <v>1</v>
      </c>
      <c r="F173" s="245">
        <v>30.475999999999999</v>
      </c>
      <c r="G173" s="37"/>
      <c r="H173" s="38"/>
    </row>
    <row r="174" s="2" customFormat="1" ht="16.8" customHeight="1">
      <c r="A174" s="37"/>
      <c r="B174" s="38"/>
      <c r="C174" s="244" t="s">
        <v>1</v>
      </c>
      <c r="D174" s="244" t="s">
        <v>473</v>
      </c>
      <c r="E174" s="18" t="s">
        <v>1</v>
      </c>
      <c r="F174" s="245">
        <v>8.8249999999999993</v>
      </c>
      <c r="G174" s="37"/>
      <c r="H174" s="38"/>
    </row>
    <row r="175" s="2" customFormat="1" ht="16.8" customHeight="1">
      <c r="A175" s="37"/>
      <c r="B175" s="38"/>
      <c r="C175" s="244" t="s">
        <v>1</v>
      </c>
      <c r="D175" s="244" t="s">
        <v>474</v>
      </c>
      <c r="E175" s="18" t="s">
        <v>1</v>
      </c>
      <c r="F175" s="245">
        <v>26.884</v>
      </c>
      <c r="G175" s="37"/>
      <c r="H175" s="38"/>
    </row>
    <row r="176" s="2" customFormat="1" ht="16.8" customHeight="1">
      <c r="A176" s="37"/>
      <c r="B176" s="38"/>
      <c r="C176" s="244" t="s">
        <v>1</v>
      </c>
      <c r="D176" s="244" t="s">
        <v>475</v>
      </c>
      <c r="E176" s="18" t="s">
        <v>1</v>
      </c>
      <c r="F176" s="245">
        <v>33.506</v>
      </c>
      <c r="G176" s="37"/>
      <c r="H176" s="38"/>
    </row>
    <row r="177" s="2" customFormat="1" ht="16.8" customHeight="1">
      <c r="A177" s="37"/>
      <c r="B177" s="38"/>
      <c r="C177" s="244" t="s">
        <v>1</v>
      </c>
      <c r="D177" s="244" t="s">
        <v>476</v>
      </c>
      <c r="E177" s="18" t="s">
        <v>1</v>
      </c>
      <c r="F177" s="245">
        <v>35.039999999999999</v>
      </c>
      <c r="G177" s="37"/>
      <c r="H177" s="38"/>
    </row>
    <row r="178" s="2" customFormat="1" ht="16.8" customHeight="1">
      <c r="A178" s="37"/>
      <c r="B178" s="38"/>
      <c r="C178" s="244" t="s">
        <v>1</v>
      </c>
      <c r="D178" s="244" t="s">
        <v>477</v>
      </c>
      <c r="E178" s="18" t="s">
        <v>1</v>
      </c>
      <c r="F178" s="245">
        <v>1.7909999999999999</v>
      </c>
      <c r="G178" s="37"/>
      <c r="H178" s="38"/>
    </row>
    <row r="179" s="2" customFormat="1" ht="16.8" customHeight="1">
      <c r="A179" s="37"/>
      <c r="B179" s="38"/>
      <c r="C179" s="244" t="s">
        <v>1</v>
      </c>
      <c r="D179" s="244" t="s">
        <v>540</v>
      </c>
      <c r="E179" s="18" t="s">
        <v>1</v>
      </c>
      <c r="F179" s="245">
        <v>21.960000000000001</v>
      </c>
      <c r="G179" s="37"/>
      <c r="H179" s="38"/>
    </row>
    <row r="180" s="2" customFormat="1" ht="16.8" customHeight="1">
      <c r="A180" s="37"/>
      <c r="B180" s="38"/>
      <c r="C180" s="244" t="s">
        <v>1</v>
      </c>
      <c r="D180" s="244" t="s">
        <v>541</v>
      </c>
      <c r="E180" s="18" t="s">
        <v>1</v>
      </c>
      <c r="F180" s="245">
        <v>21.420000000000002</v>
      </c>
      <c r="G180" s="37"/>
      <c r="H180" s="38"/>
    </row>
    <row r="181" s="2" customFormat="1" ht="16.8" customHeight="1">
      <c r="A181" s="37"/>
      <c r="B181" s="38"/>
      <c r="C181" s="244" t="s">
        <v>1</v>
      </c>
      <c r="D181" s="244" t="s">
        <v>542</v>
      </c>
      <c r="E181" s="18" t="s">
        <v>1</v>
      </c>
      <c r="F181" s="245">
        <v>25.02</v>
      </c>
      <c r="G181" s="37"/>
      <c r="H181" s="38"/>
    </row>
    <row r="182" s="2" customFormat="1" ht="16.8" customHeight="1">
      <c r="A182" s="37"/>
      <c r="B182" s="38"/>
      <c r="C182" s="244" t="s">
        <v>1</v>
      </c>
      <c r="D182" s="244" t="s">
        <v>543</v>
      </c>
      <c r="E182" s="18" t="s">
        <v>1</v>
      </c>
      <c r="F182" s="245">
        <v>25.559999999999999</v>
      </c>
      <c r="G182" s="37"/>
      <c r="H182" s="38"/>
    </row>
    <row r="183" s="2" customFormat="1" ht="16.8" customHeight="1">
      <c r="A183" s="37"/>
      <c r="B183" s="38"/>
      <c r="C183" s="244" t="s">
        <v>1</v>
      </c>
      <c r="D183" s="244" t="s">
        <v>545</v>
      </c>
      <c r="E183" s="18" t="s">
        <v>1</v>
      </c>
      <c r="F183" s="245">
        <v>3.552</v>
      </c>
      <c r="G183" s="37"/>
      <c r="H183" s="38"/>
    </row>
    <row r="184" s="2" customFormat="1" ht="16.8" customHeight="1">
      <c r="A184" s="37"/>
      <c r="B184" s="38"/>
      <c r="C184" s="244" t="s">
        <v>1</v>
      </c>
      <c r="D184" s="244" t="s">
        <v>547</v>
      </c>
      <c r="E184" s="18" t="s">
        <v>1</v>
      </c>
      <c r="F184" s="245">
        <v>38.880000000000003</v>
      </c>
      <c r="G184" s="37"/>
      <c r="H184" s="38"/>
    </row>
    <row r="185" s="2" customFormat="1" ht="16.8" customHeight="1">
      <c r="A185" s="37"/>
      <c r="B185" s="38"/>
      <c r="C185" s="244" t="s">
        <v>1</v>
      </c>
      <c r="D185" s="244" t="s">
        <v>548</v>
      </c>
      <c r="E185" s="18" t="s">
        <v>1</v>
      </c>
      <c r="F185" s="245">
        <v>14.76</v>
      </c>
      <c r="G185" s="37"/>
      <c r="H185" s="38"/>
    </row>
    <row r="186" s="2" customFormat="1" ht="16.8" customHeight="1">
      <c r="A186" s="37"/>
      <c r="B186" s="38"/>
      <c r="C186" s="244" t="s">
        <v>131</v>
      </c>
      <c r="D186" s="244" t="s">
        <v>272</v>
      </c>
      <c r="E186" s="18" t="s">
        <v>1</v>
      </c>
      <c r="F186" s="245">
        <v>1004.396</v>
      </c>
      <c r="G186" s="37"/>
      <c r="H186" s="38"/>
    </row>
    <row r="187" s="2" customFormat="1" ht="16.8" customHeight="1">
      <c r="A187" s="37"/>
      <c r="B187" s="38"/>
      <c r="C187" s="246" t="s">
        <v>2106</v>
      </c>
      <c r="D187" s="37"/>
      <c r="E187" s="37"/>
      <c r="F187" s="37"/>
      <c r="G187" s="37"/>
      <c r="H187" s="38"/>
    </row>
    <row r="188" s="2" customFormat="1" ht="16.8" customHeight="1">
      <c r="A188" s="37"/>
      <c r="B188" s="38"/>
      <c r="C188" s="244" t="s">
        <v>659</v>
      </c>
      <c r="D188" s="244" t="s">
        <v>660</v>
      </c>
      <c r="E188" s="18" t="s">
        <v>263</v>
      </c>
      <c r="F188" s="245">
        <v>1004.396</v>
      </c>
      <c r="G188" s="37"/>
      <c r="H188" s="38"/>
    </row>
    <row r="189" s="2" customFormat="1" ht="16.8" customHeight="1">
      <c r="A189" s="37"/>
      <c r="B189" s="38"/>
      <c r="C189" s="244" t="s">
        <v>630</v>
      </c>
      <c r="D189" s="244" t="s">
        <v>631</v>
      </c>
      <c r="E189" s="18" t="s">
        <v>263</v>
      </c>
      <c r="F189" s="245">
        <v>1004.396</v>
      </c>
      <c r="G189" s="37"/>
      <c r="H189" s="38"/>
    </row>
    <row r="190" s="2" customFormat="1">
      <c r="A190" s="37"/>
      <c r="B190" s="38"/>
      <c r="C190" s="244" t="s">
        <v>896</v>
      </c>
      <c r="D190" s="244" t="s">
        <v>897</v>
      </c>
      <c r="E190" s="18" t="s">
        <v>263</v>
      </c>
      <c r="F190" s="245">
        <v>1004.396</v>
      </c>
      <c r="G190" s="37"/>
      <c r="H190" s="38"/>
    </row>
    <row r="191" s="2" customFormat="1" ht="16.8" customHeight="1">
      <c r="A191" s="37"/>
      <c r="B191" s="38"/>
      <c r="C191" s="240" t="s">
        <v>135</v>
      </c>
      <c r="D191" s="241" t="s">
        <v>136</v>
      </c>
      <c r="E191" s="242" t="s">
        <v>1</v>
      </c>
      <c r="F191" s="243">
        <v>136.52199999999999</v>
      </c>
      <c r="G191" s="37"/>
      <c r="H191" s="38"/>
    </row>
    <row r="192" s="2" customFormat="1" ht="16.8" customHeight="1">
      <c r="A192" s="37"/>
      <c r="B192" s="38"/>
      <c r="C192" s="244" t="s">
        <v>1</v>
      </c>
      <c r="D192" s="244" t="s">
        <v>472</v>
      </c>
      <c r="E192" s="18" t="s">
        <v>1</v>
      </c>
      <c r="F192" s="245">
        <v>30.475999999999999</v>
      </c>
      <c r="G192" s="37"/>
      <c r="H192" s="38"/>
    </row>
    <row r="193" s="2" customFormat="1" ht="16.8" customHeight="1">
      <c r="A193" s="37"/>
      <c r="B193" s="38"/>
      <c r="C193" s="244" t="s">
        <v>1</v>
      </c>
      <c r="D193" s="244" t="s">
        <v>473</v>
      </c>
      <c r="E193" s="18" t="s">
        <v>1</v>
      </c>
      <c r="F193" s="245">
        <v>8.8249999999999993</v>
      </c>
      <c r="G193" s="37"/>
      <c r="H193" s="38"/>
    </row>
    <row r="194" s="2" customFormat="1" ht="16.8" customHeight="1">
      <c r="A194" s="37"/>
      <c r="B194" s="38"/>
      <c r="C194" s="244" t="s">
        <v>1</v>
      </c>
      <c r="D194" s="244" t="s">
        <v>474</v>
      </c>
      <c r="E194" s="18" t="s">
        <v>1</v>
      </c>
      <c r="F194" s="245">
        <v>26.884</v>
      </c>
      <c r="G194" s="37"/>
      <c r="H194" s="38"/>
    </row>
    <row r="195" s="2" customFormat="1" ht="16.8" customHeight="1">
      <c r="A195" s="37"/>
      <c r="B195" s="38"/>
      <c r="C195" s="244" t="s">
        <v>1</v>
      </c>
      <c r="D195" s="244" t="s">
        <v>475</v>
      </c>
      <c r="E195" s="18" t="s">
        <v>1</v>
      </c>
      <c r="F195" s="245">
        <v>33.506</v>
      </c>
      <c r="G195" s="37"/>
      <c r="H195" s="38"/>
    </row>
    <row r="196" s="2" customFormat="1" ht="16.8" customHeight="1">
      <c r="A196" s="37"/>
      <c r="B196" s="38"/>
      <c r="C196" s="244" t="s">
        <v>1</v>
      </c>
      <c r="D196" s="244" t="s">
        <v>476</v>
      </c>
      <c r="E196" s="18" t="s">
        <v>1</v>
      </c>
      <c r="F196" s="245">
        <v>35.039999999999999</v>
      </c>
      <c r="G196" s="37"/>
      <c r="H196" s="38"/>
    </row>
    <row r="197" s="2" customFormat="1" ht="16.8" customHeight="1">
      <c r="A197" s="37"/>
      <c r="B197" s="38"/>
      <c r="C197" s="244" t="s">
        <v>1</v>
      </c>
      <c r="D197" s="244" t="s">
        <v>477</v>
      </c>
      <c r="E197" s="18" t="s">
        <v>1</v>
      </c>
      <c r="F197" s="245">
        <v>1.7909999999999999</v>
      </c>
      <c r="G197" s="37"/>
      <c r="H197" s="38"/>
    </row>
    <row r="198" s="2" customFormat="1" ht="16.8" customHeight="1">
      <c r="A198" s="37"/>
      <c r="B198" s="38"/>
      <c r="C198" s="244" t="s">
        <v>135</v>
      </c>
      <c r="D198" s="244" t="s">
        <v>260</v>
      </c>
      <c r="E198" s="18" t="s">
        <v>1</v>
      </c>
      <c r="F198" s="245">
        <v>136.52199999999999</v>
      </c>
      <c r="G198" s="37"/>
      <c r="H198" s="38"/>
    </row>
    <row r="199" s="2" customFormat="1" ht="16.8" customHeight="1">
      <c r="A199" s="37"/>
      <c r="B199" s="38"/>
      <c r="C199" s="246" t="s">
        <v>2106</v>
      </c>
      <c r="D199" s="37"/>
      <c r="E199" s="37"/>
      <c r="F199" s="37"/>
      <c r="G199" s="37"/>
      <c r="H199" s="38"/>
    </row>
    <row r="200" s="2" customFormat="1">
      <c r="A200" s="37"/>
      <c r="B200" s="38"/>
      <c r="C200" s="244" t="s">
        <v>469</v>
      </c>
      <c r="D200" s="244" t="s">
        <v>470</v>
      </c>
      <c r="E200" s="18" t="s">
        <v>263</v>
      </c>
      <c r="F200" s="245">
        <v>136.52199999999999</v>
      </c>
      <c r="G200" s="37"/>
      <c r="H200" s="38"/>
    </row>
    <row r="201" s="2" customFormat="1" ht="16.8" customHeight="1">
      <c r="A201" s="37"/>
      <c r="B201" s="38"/>
      <c r="C201" s="244" t="s">
        <v>484</v>
      </c>
      <c r="D201" s="244" t="s">
        <v>485</v>
      </c>
      <c r="E201" s="18" t="s">
        <v>263</v>
      </c>
      <c r="F201" s="245">
        <v>136.52199999999999</v>
      </c>
      <c r="G201" s="37"/>
      <c r="H201" s="38"/>
    </row>
    <row r="202" s="2" customFormat="1" ht="16.8" customHeight="1">
      <c r="A202" s="37"/>
      <c r="B202" s="38"/>
      <c r="C202" s="244" t="s">
        <v>479</v>
      </c>
      <c r="D202" s="244" t="s">
        <v>480</v>
      </c>
      <c r="E202" s="18" t="s">
        <v>263</v>
      </c>
      <c r="F202" s="245">
        <v>143.34800000000001</v>
      </c>
      <c r="G202" s="37"/>
      <c r="H202" s="38"/>
    </row>
    <row r="203" s="2" customFormat="1" ht="16.8" customHeight="1">
      <c r="A203" s="37"/>
      <c r="B203" s="38"/>
      <c r="C203" s="240" t="s">
        <v>138</v>
      </c>
      <c r="D203" s="241" t="s">
        <v>139</v>
      </c>
      <c r="E203" s="242" t="s">
        <v>1</v>
      </c>
      <c r="F203" s="243">
        <v>151.15199999999999</v>
      </c>
      <c r="G203" s="37"/>
      <c r="H203" s="38"/>
    </row>
    <row r="204" s="2" customFormat="1" ht="16.8" customHeight="1">
      <c r="A204" s="37"/>
      <c r="B204" s="38"/>
      <c r="C204" s="244" t="s">
        <v>1</v>
      </c>
      <c r="D204" s="244" t="s">
        <v>540</v>
      </c>
      <c r="E204" s="18" t="s">
        <v>1</v>
      </c>
      <c r="F204" s="245">
        <v>21.960000000000001</v>
      </c>
      <c r="G204" s="37"/>
      <c r="H204" s="38"/>
    </row>
    <row r="205" s="2" customFormat="1" ht="16.8" customHeight="1">
      <c r="A205" s="37"/>
      <c r="B205" s="38"/>
      <c r="C205" s="244" t="s">
        <v>1</v>
      </c>
      <c r="D205" s="244" t="s">
        <v>541</v>
      </c>
      <c r="E205" s="18" t="s">
        <v>1</v>
      </c>
      <c r="F205" s="245">
        <v>21.420000000000002</v>
      </c>
      <c r="G205" s="37"/>
      <c r="H205" s="38"/>
    </row>
    <row r="206" s="2" customFormat="1" ht="16.8" customHeight="1">
      <c r="A206" s="37"/>
      <c r="B206" s="38"/>
      <c r="C206" s="244" t="s">
        <v>1</v>
      </c>
      <c r="D206" s="244" t="s">
        <v>542</v>
      </c>
      <c r="E206" s="18" t="s">
        <v>1</v>
      </c>
      <c r="F206" s="245">
        <v>25.02</v>
      </c>
      <c r="G206" s="37"/>
      <c r="H206" s="38"/>
    </row>
    <row r="207" s="2" customFormat="1" ht="16.8" customHeight="1">
      <c r="A207" s="37"/>
      <c r="B207" s="38"/>
      <c r="C207" s="244" t="s">
        <v>1</v>
      </c>
      <c r="D207" s="244" t="s">
        <v>543</v>
      </c>
      <c r="E207" s="18" t="s">
        <v>1</v>
      </c>
      <c r="F207" s="245">
        <v>25.559999999999999</v>
      </c>
      <c r="G207" s="37"/>
      <c r="H207" s="38"/>
    </row>
    <row r="208" s="2" customFormat="1" ht="16.8" customHeight="1">
      <c r="A208" s="37"/>
      <c r="B208" s="38"/>
      <c r="C208" s="244" t="s">
        <v>1</v>
      </c>
      <c r="D208" s="244" t="s">
        <v>545</v>
      </c>
      <c r="E208" s="18" t="s">
        <v>1</v>
      </c>
      <c r="F208" s="245">
        <v>3.552</v>
      </c>
      <c r="G208" s="37"/>
      <c r="H208" s="38"/>
    </row>
    <row r="209" s="2" customFormat="1" ht="16.8" customHeight="1">
      <c r="A209" s="37"/>
      <c r="B209" s="38"/>
      <c r="C209" s="244" t="s">
        <v>1</v>
      </c>
      <c r="D209" s="244" t="s">
        <v>547</v>
      </c>
      <c r="E209" s="18" t="s">
        <v>1</v>
      </c>
      <c r="F209" s="245">
        <v>38.880000000000003</v>
      </c>
      <c r="G209" s="37"/>
      <c r="H209" s="38"/>
    </row>
    <row r="210" s="2" customFormat="1" ht="16.8" customHeight="1">
      <c r="A210" s="37"/>
      <c r="B210" s="38"/>
      <c r="C210" s="244" t="s">
        <v>1</v>
      </c>
      <c r="D210" s="244" t="s">
        <v>548</v>
      </c>
      <c r="E210" s="18" t="s">
        <v>1</v>
      </c>
      <c r="F210" s="245">
        <v>14.76</v>
      </c>
      <c r="G210" s="37"/>
      <c r="H210" s="38"/>
    </row>
    <row r="211" s="2" customFormat="1" ht="16.8" customHeight="1">
      <c r="A211" s="37"/>
      <c r="B211" s="38"/>
      <c r="C211" s="244" t="s">
        <v>138</v>
      </c>
      <c r="D211" s="244" t="s">
        <v>272</v>
      </c>
      <c r="E211" s="18" t="s">
        <v>1</v>
      </c>
      <c r="F211" s="245">
        <v>151.15199999999999</v>
      </c>
      <c r="G211" s="37"/>
      <c r="H211" s="38"/>
    </row>
    <row r="212" s="2" customFormat="1" ht="16.8" customHeight="1">
      <c r="A212" s="37"/>
      <c r="B212" s="38"/>
      <c r="C212" s="246" t="s">
        <v>2106</v>
      </c>
      <c r="D212" s="37"/>
      <c r="E212" s="37"/>
      <c r="F212" s="37"/>
      <c r="G212" s="37"/>
      <c r="H212" s="38"/>
    </row>
    <row r="213" s="2" customFormat="1">
      <c r="A213" s="37"/>
      <c r="B213" s="38"/>
      <c r="C213" s="244" t="s">
        <v>537</v>
      </c>
      <c r="D213" s="244" t="s">
        <v>538</v>
      </c>
      <c r="E213" s="18" t="s">
        <v>263</v>
      </c>
      <c r="F213" s="245">
        <v>151.15199999999999</v>
      </c>
      <c r="G213" s="37"/>
      <c r="H213" s="38"/>
    </row>
    <row r="214" s="2" customFormat="1" ht="16.8" customHeight="1">
      <c r="A214" s="37"/>
      <c r="B214" s="38"/>
      <c r="C214" s="244" t="s">
        <v>634</v>
      </c>
      <c r="D214" s="244" t="s">
        <v>635</v>
      </c>
      <c r="E214" s="18" t="s">
        <v>263</v>
      </c>
      <c r="F214" s="245">
        <v>1016.153</v>
      </c>
      <c r="G214" s="37"/>
      <c r="H214" s="38"/>
    </row>
    <row r="215" s="2" customFormat="1" ht="16.8" customHeight="1">
      <c r="A215" s="37"/>
      <c r="B215" s="38"/>
      <c r="C215" s="244" t="s">
        <v>479</v>
      </c>
      <c r="D215" s="244" t="s">
        <v>480</v>
      </c>
      <c r="E215" s="18" t="s">
        <v>263</v>
      </c>
      <c r="F215" s="245">
        <v>158.71000000000001</v>
      </c>
      <c r="G215" s="37"/>
      <c r="H215" s="38"/>
    </row>
    <row r="216" s="2" customFormat="1" ht="16.8" customHeight="1">
      <c r="A216" s="37"/>
      <c r="B216" s="38"/>
      <c r="C216" s="240" t="s">
        <v>141</v>
      </c>
      <c r="D216" s="241" t="s">
        <v>142</v>
      </c>
      <c r="E216" s="242" t="s">
        <v>1</v>
      </c>
      <c r="F216" s="243">
        <v>635.85299999999995</v>
      </c>
      <c r="G216" s="37"/>
      <c r="H216" s="38"/>
    </row>
    <row r="217" s="2" customFormat="1" ht="16.8" customHeight="1">
      <c r="A217" s="37"/>
      <c r="B217" s="38"/>
      <c r="C217" s="244" t="s">
        <v>1</v>
      </c>
      <c r="D217" s="244" t="s">
        <v>491</v>
      </c>
      <c r="E217" s="18" t="s">
        <v>1</v>
      </c>
      <c r="F217" s="245">
        <v>824.54300000000001</v>
      </c>
      <c r="G217" s="37"/>
      <c r="H217" s="38"/>
    </row>
    <row r="218" s="2" customFormat="1" ht="16.8" customHeight="1">
      <c r="A218" s="37"/>
      <c r="B218" s="38"/>
      <c r="C218" s="244" t="s">
        <v>1</v>
      </c>
      <c r="D218" s="244" t="s">
        <v>492</v>
      </c>
      <c r="E218" s="18" t="s">
        <v>1</v>
      </c>
      <c r="F218" s="245">
        <v>-1.21</v>
      </c>
      <c r="G218" s="37"/>
      <c r="H218" s="38"/>
    </row>
    <row r="219" s="2" customFormat="1" ht="16.8" customHeight="1">
      <c r="A219" s="37"/>
      <c r="B219" s="38"/>
      <c r="C219" s="244" t="s">
        <v>1</v>
      </c>
      <c r="D219" s="244" t="s">
        <v>493</v>
      </c>
      <c r="E219" s="18" t="s">
        <v>1</v>
      </c>
      <c r="F219" s="245">
        <v>-1.2</v>
      </c>
      <c r="G219" s="37"/>
      <c r="H219" s="38"/>
    </row>
    <row r="220" s="2" customFormat="1" ht="16.8" customHeight="1">
      <c r="A220" s="37"/>
      <c r="B220" s="38"/>
      <c r="C220" s="244" t="s">
        <v>1</v>
      </c>
      <c r="D220" s="244" t="s">
        <v>494</v>
      </c>
      <c r="E220" s="18" t="s">
        <v>1</v>
      </c>
      <c r="F220" s="245">
        <v>-2.25</v>
      </c>
      <c r="G220" s="37"/>
      <c r="H220" s="38"/>
    </row>
    <row r="221" s="2" customFormat="1" ht="16.8" customHeight="1">
      <c r="A221" s="37"/>
      <c r="B221" s="38"/>
      <c r="C221" s="244" t="s">
        <v>1</v>
      </c>
      <c r="D221" s="244" t="s">
        <v>495</v>
      </c>
      <c r="E221" s="18" t="s">
        <v>1</v>
      </c>
      <c r="F221" s="245">
        <v>-9.4049999999999994</v>
      </c>
      <c r="G221" s="37"/>
      <c r="H221" s="38"/>
    </row>
    <row r="222" s="2" customFormat="1" ht="16.8" customHeight="1">
      <c r="A222" s="37"/>
      <c r="B222" s="38"/>
      <c r="C222" s="244" t="s">
        <v>1</v>
      </c>
      <c r="D222" s="244" t="s">
        <v>496</v>
      </c>
      <c r="E222" s="18" t="s">
        <v>1</v>
      </c>
      <c r="F222" s="245">
        <v>-10.890000000000001</v>
      </c>
      <c r="G222" s="37"/>
      <c r="H222" s="38"/>
    </row>
    <row r="223" s="2" customFormat="1" ht="16.8" customHeight="1">
      <c r="A223" s="37"/>
      <c r="B223" s="38"/>
      <c r="C223" s="244" t="s">
        <v>1</v>
      </c>
      <c r="D223" s="244" t="s">
        <v>497</v>
      </c>
      <c r="E223" s="18" t="s">
        <v>1</v>
      </c>
      <c r="F223" s="245">
        <v>-16.649999999999999</v>
      </c>
      <c r="G223" s="37"/>
      <c r="H223" s="38"/>
    </row>
    <row r="224" s="2" customFormat="1" ht="16.8" customHeight="1">
      <c r="A224" s="37"/>
      <c r="B224" s="38"/>
      <c r="C224" s="244" t="s">
        <v>1</v>
      </c>
      <c r="D224" s="244" t="s">
        <v>498</v>
      </c>
      <c r="E224" s="18" t="s">
        <v>1</v>
      </c>
      <c r="F224" s="245">
        <v>-7.1050000000000004</v>
      </c>
      <c r="G224" s="37"/>
      <c r="H224" s="38"/>
    </row>
    <row r="225" s="2" customFormat="1" ht="16.8" customHeight="1">
      <c r="A225" s="37"/>
      <c r="B225" s="38"/>
      <c r="C225" s="244" t="s">
        <v>1</v>
      </c>
      <c r="D225" s="244" t="s">
        <v>499</v>
      </c>
      <c r="E225" s="18" t="s">
        <v>1</v>
      </c>
      <c r="F225" s="245">
        <v>-57.600000000000001</v>
      </c>
      <c r="G225" s="37"/>
      <c r="H225" s="38"/>
    </row>
    <row r="226" s="2" customFormat="1" ht="16.8" customHeight="1">
      <c r="A226" s="37"/>
      <c r="B226" s="38"/>
      <c r="C226" s="244" t="s">
        <v>1</v>
      </c>
      <c r="D226" s="244" t="s">
        <v>500</v>
      </c>
      <c r="E226" s="18" t="s">
        <v>1</v>
      </c>
      <c r="F226" s="245">
        <v>-3.2799999999999998</v>
      </c>
      <c r="G226" s="37"/>
      <c r="H226" s="38"/>
    </row>
    <row r="227" s="2" customFormat="1" ht="16.8" customHeight="1">
      <c r="A227" s="37"/>
      <c r="B227" s="38"/>
      <c r="C227" s="244" t="s">
        <v>1</v>
      </c>
      <c r="D227" s="244" t="s">
        <v>501</v>
      </c>
      <c r="E227" s="18" t="s">
        <v>1</v>
      </c>
      <c r="F227" s="245">
        <v>-2.8799999999999999</v>
      </c>
      <c r="G227" s="37"/>
      <c r="H227" s="38"/>
    </row>
    <row r="228" s="2" customFormat="1" ht="16.8" customHeight="1">
      <c r="A228" s="37"/>
      <c r="B228" s="38"/>
      <c r="C228" s="244" t="s">
        <v>1</v>
      </c>
      <c r="D228" s="244" t="s">
        <v>502</v>
      </c>
      <c r="E228" s="18" t="s">
        <v>1</v>
      </c>
      <c r="F228" s="245">
        <v>-33.32</v>
      </c>
      <c r="G228" s="37"/>
      <c r="H228" s="38"/>
    </row>
    <row r="229" s="2" customFormat="1" ht="16.8" customHeight="1">
      <c r="A229" s="37"/>
      <c r="B229" s="38"/>
      <c r="C229" s="244" t="s">
        <v>1</v>
      </c>
      <c r="D229" s="244" t="s">
        <v>503</v>
      </c>
      <c r="E229" s="18" t="s">
        <v>1</v>
      </c>
      <c r="F229" s="245">
        <v>-30.719999999999999</v>
      </c>
      <c r="G229" s="37"/>
      <c r="H229" s="38"/>
    </row>
    <row r="230" s="2" customFormat="1" ht="16.8" customHeight="1">
      <c r="A230" s="37"/>
      <c r="B230" s="38"/>
      <c r="C230" s="244" t="s">
        <v>1</v>
      </c>
      <c r="D230" s="244" t="s">
        <v>504</v>
      </c>
      <c r="E230" s="18" t="s">
        <v>1</v>
      </c>
      <c r="F230" s="245">
        <v>-7.2000000000000002</v>
      </c>
      <c r="G230" s="37"/>
      <c r="H230" s="38"/>
    </row>
    <row r="231" s="2" customFormat="1" ht="16.8" customHeight="1">
      <c r="A231" s="37"/>
      <c r="B231" s="38"/>
      <c r="C231" s="244" t="s">
        <v>1</v>
      </c>
      <c r="D231" s="244" t="s">
        <v>505</v>
      </c>
      <c r="E231" s="18" t="s">
        <v>1</v>
      </c>
      <c r="F231" s="245">
        <v>-4.6799999999999997</v>
      </c>
      <c r="G231" s="37"/>
      <c r="H231" s="38"/>
    </row>
    <row r="232" s="2" customFormat="1" ht="16.8" customHeight="1">
      <c r="A232" s="37"/>
      <c r="B232" s="38"/>
      <c r="C232" s="244" t="s">
        <v>1</v>
      </c>
      <c r="D232" s="244" t="s">
        <v>506</v>
      </c>
      <c r="E232" s="18" t="s">
        <v>1</v>
      </c>
      <c r="F232" s="245">
        <v>-0.29999999999999999</v>
      </c>
      <c r="G232" s="37"/>
      <c r="H232" s="38"/>
    </row>
    <row r="233" s="2" customFormat="1" ht="16.8" customHeight="1">
      <c r="A233" s="37"/>
      <c r="B233" s="38"/>
      <c r="C233" s="244" t="s">
        <v>141</v>
      </c>
      <c r="D233" s="244" t="s">
        <v>260</v>
      </c>
      <c r="E233" s="18" t="s">
        <v>1</v>
      </c>
      <c r="F233" s="245">
        <v>635.85299999999995</v>
      </c>
      <c r="G233" s="37"/>
      <c r="H233" s="38"/>
    </row>
    <row r="234" s="2" customFormat="1" ht="16.8" customHeight="1">
      <c r="A234" s="37"/>
      <c r="B234" s="38"/>
      <c r="C234" s="246" t="s">
        <v>2106</v>
      </c>
      <c r="D234" s="37"/>
      <c r="E234" s="37"/>
      <c r="F234" s="37"/>
      <c r="G234" s="37"/>
      <c r="H234" s="38"/>
    </row>
    <row r="235" s="2" customFormat="1" ht="16.8" customHeight="1">
      <c r="A235" s="37"/>
      <c r="B235" s="38"/>
      <c r="C235" s="244" t="s">
        <v>488</v>
      </c>
      <c r="D235" s="244" t="s">
        <v>489</v>
      </c>
      <c r="E235" s="18" t="s">
        <v>263</v>
      </c>
      <c r="F235" s="245">
        <v>635.85299999999995</v>
      </c>
      <c r="G235" s="37"/>
      <c r="H235" s="38"/>
    </row>
    <row r="236" s="2" customFormat="1" ht="16.8" customHeight="1">
      <c r="A236" s="37"/>
      <c r="B236" s="38"/>
      <c r="C236" s="244" t="s">
        <v>634</v>
      </c>
      <c r="D236" s="244" t="s">
        <v>635</v>
      </c>
      <c r="E236" s="18" t="s">
        <v>263</v>
      </c>
      <c r="F236" s="245">
        <v>1016.153</v>
      </c>
      <c r="G236" s="37"/>
      <c r="H236" s="38"/>
    </row>
    <row r="237" s="2" customFormat="1" ht="16.8" customHeight="1">
      <c r="A237" s="37"/>
      <c r="B237" s="38"/>
      <c r="C237" s="244" t="s">
        <v>508</v>
      </c>
      <c r="D237" s="244" t="s">
        <v>509</v>
      </c>
      <c r="E237" s="18" t="s">
        <v>263</v>
      </c>
      <c r="F237" s="245">
        <v>667.64599999999996</v>
      </c>
      <c r="G237" s="37"/>
      <c r="H237" s="38"/>
    </row>
    <row r="238" s="2" customFormat="1" ht="16.8" customHeight="1">
      <c r="A238" s="37"/>
      <c r="B238" s="38"/>
      <c r="C238" s="240" t="s">
        <v>144</v>
      </c>
      <c r="D238" s="241" t="s">
        <v>145</v>
      </c>
      <c r="E238" s="242" t="s">
        <v>1</v>
      </c>
      <c r="F238" s="243">
        <v>80.870000000000005</v>
      </c>
      <c r="G238" s="37"/>
      <c r="H238" s="38"/>
    </row>
    <row r="239" s="2" customFormat="1" ht="16.8" customHeight="1">
      <c r="A239" s="37"/>
      <c r="B239" s="38"/>
      <c r="C239" s="244" t="s">
        <v>1</v>
      </c>
      <c r="D239" s="244" t="s">
        <v>557</v>
      </c>
      <c r="E239" s="18" t="s">
        <v>1</v>
      </c>
      <c r="F239" s="245">
        <v>85.298000000000002</v>
      </c>
      <c r="G239" s="37"/>
      <c r="H239" s="38"/>
    </row>
    <row r="240" s="2" customFormat="1" ht="16.8" customHeight="1">
      <c r="A240" s="37"/>
      <c r="B240" s="38"/>
      <c r="C240" s="244" t="s">
        <v>1</v>
      </c>
      <c r="D240" s="244" t="s">
        <v>558</v>
      </c>
      <c r="E240" s="18" t="s">
        <v>1</v>
      </c>
      <c r="F240" s="245">
        <v>-2.1779999999999999</v>
      </c>
      <c r="G240" s="37"/>
      <c r="H240" s="38"/>
    </row>
    <row r="241" s="2" customFormat="1" ht="16.8" customHeight="1">
      <c r="A241" s="37"/>
      <c r="B241" s="38"/>
      <c r="C241" s="244" t="s">
        <v>1</v>
      </c>
      <c r="D241" s="244" t="s">
        <v>559</v>
      </c>
      <c r="E241" s="18" t="s">
        <v>1</v>
      </c>
      <c r="F241" s="245">
        <v>-0.90000000000000002</v>
      </c>
      <c r="G241" s="37"/>
      <c r="H241" s="38"/>
    </row>
    <row r="242" s="2" customFormat="1" ht="16.8" customHeight="1">
      <c r="A242" s="37"/>
      <c r="B242" s="38"/>
      <c r="C242" s="244" t="s">
        <v>1</v>
      </c>
      <c r="D242" s="244" t="s">
        <v>560</v>
      </c>
      <c r="E242" s="18" t="s">
        <v>1</v>
      </c>
      <c r="F242" s="245">
        <v>-1.3500000000000001</v>
      </c>
      <c r="G242" s="37"/>
      <c r="H242" s="38"/>
    </row>
    <row r="243" s="2" customFormat="1" ht="16.8" customHeight="1">
      <c r="A243" s="37"/>
      <c r="B243" s="38"/>
      <c r="C243" s="244" t="s">
        <v>144</v>
      </c>
      <c r="D243" s="244" t="s">
        <v>260</v>
      </c>
      <c r="E243" s="18" t="s">
        <v>1</v>
      </c>
      <c r="F243" s="245">
        <v>80.870000000000005</v>
      </c>
      <c r="G243" s="37"/>
      <c r="H243" s="38"/>
    </row>
    <row r="244" s="2" customFormat="1" ht="16.8" customHeight="1">
      <c r="A244" s="37"/>
      <c r="B244" s="38"/>
      <c r="C244" s="246" t="s">
        <v>2106</v>
      </c>
      <c r="D244" s="37"/>
      <c r="E244" s="37"/>
      <c r="F244" s="37"/>
      <c r="G244" s="37"/>
      <c r="H244" s="38"/>
    </row>
    <row r="245" s="2" customFormat="1">
      <c r="A245" s="37"/>
      <c r="B245" s="38"/>
      <c r="C245" s="244" t="s">
        <v>554</v>
      </c>
      <c r="D245" s="244" t="s">
        <v>555</v>
      </c>
      <c r="E245" s="18" t="s">
        <v>263</v>
      </c>
      <c r="F245" s="245">
        <v>80.870000000000005</v>
      </c>
      <c r="G245" s="37"/>
      <c r="H245" s="38"/>
    </row>
    <row r="246" s="2" customFormat="1" ht="16.8" customHeight="1">
      <c r="A246" s="37"/>
      <c r="B246" s="38"/>
      <c r="C246" s="244" t="s">
        <v>634</v>
      </c>
      <c r="D246" s="244" t="s">
        <v>635</v>
      </c>
      <c r="E246" s="18" t="s">
        <v>263</v>
      </c>
      <c r="F246" s="245">
        <v>1016.153</v>
      </c>
      <c r="G246" s="37"/>
      <c r="H246" s="38"/>
    </row>
    <row r="247" s="2" customFormat="1" ht="16.8" customHeight="1">
      <c r="A247" s="37"/>
      <c r="B247" s="38"/>
      <c r="C247" s="244" t="s">
        <v>562</v>
      </c>
      <c r="D247" s="244" t="s">
        <v>563</v>
      </c>
      <c r="E247" s="18" t="s">
        <v>263</v>
      </c>
      <c r="F247" s="245">
        <v>84.914000000000001</v>
      </c>
      <c r="G247" s="37"/>
      <c r="H247" s="38"/>
    </row>
    <row r="248" s="2" customFormat="1" ht="16.8" customHeight="1">
      <c r="A248" s="37"/>
      <c r="B248" s="38"/>
      <c r="C248" s="240" t="s">
        <v>147</v>
      </c>
      <c r="D248" s="241" t="s">
        <v>148</v>
      </c>
      <c r="E248" s="242" t="s">
        <v>1</v>
      </c>
      <c r="F248" s="243">
        <v>494.25999999999999</v>
      </c>
      <c r="G248" s="37"/>
      <c r="H248" s="38"/>
    </row>
    <row r="249" s="2" customFormat="1" ht="16.8" customHeight="1">
      <c r="A249" s="37"/>
      <c r="B249" s="38"/>
      <c r="C249" s="244" t="s">
        <v>1</v>
      </c>
      <c r="D249" s="244" t="s">
        <v>517</v>
      </c>
      <c r="E249" s="18" t="s">
        <v>1</v>
      </c>
      <c r="F249" s="245">
        <v>5.2000000000000002</v>
      </c>
      <c r="G249" s="37"/>
      <c r="H249" s="38"/>
    </row>
    <row r="250" s="2" customFormat="1" ht="16.8" customHeight="1">
      <c r="A250" s="37"/>
      <c r="B250" s="38"/>
      <c r="C250" s="244" t="s">
        <v>1</v>
      </c>
      <c r="D250" s="244" t="s">
        <v>518</v>
      </c>
      <c r="E250" s="18" t="s">
        <v>1</v>
      </c>
      <c r="F250" s="245">
        <v>6.2999999999999998</v>
      </c>
      <c r="G250" s="37"/>
      <c r="H250" s="38"/>
    </row>
    <row r="251" s="2" customFormat="1" ht="16.8" customHeight="1">
      <c r="A251" s="37"/>
      <c r="B251" s="38"/>
      <c r="C251" s="244" t="s">
        <v>1</v>
      </c>
      <c r="D251" s="244" t="s">
        <v>519</v>
      </c>
      <c r="E251" s="18" t="s">
        <v>1</v>
      </c>
      <c r="F251" s="245">
        <v>17.84</v>
      </c>
      <c r="G251" s="37"/>
      <c r="H251" s="38"/>
    </row>
    <row r="252" s="2" customFormat="1" ht="16.8" customHeight="1">
      <c r="A252" s="37"/>
      <c r="B252" s="38"/>
      <c r="C252" s="244" t="s">
        <v>1</v>
      </c>
      <c r="D252" s="244" t="s">
        <v>520</v>
      </c>
      <c r="E252" s="18" t="s">
        <v>1</v>
      </c>
      <c r="F252" s="245">
        <v>17.52</v>
      </c>
      <c r="G252" s="37"/>
      <c r="H252" s="38"/>
    </row>
    <row r="253" s="2" customFormat="1" ht="16.8" customHeight="1">
      <c r="A253" s="37"/>
      <c r="B253" s="38"/>
      <c r="C253" s="244" t="s">
        <v>1</v>
      </c>
      <c r="D253" s="244" t="s">
        <v>521</v>
      </c>
      <c r="E253" s="18" t="s">
        <v>1</v>
      </c>
      <c r="F253" s="245">
        <v>29.100000000000001</v>
      </c>
      <c r="G253" s="37"/>
      <c r="H253" s="38"/>
    </row>
    <row r="254" s="2" customFormat="1" ht="16.8" customHeight="1">
      <c r="A254" s="37"/>
      <c r="B254" s="38"/>
      <c r="C254" s="244" t="s">
        <v>1</v>
      </c>
      <c r="D254" s="244" t="s">
        <v>522</v>
      </c>
      <c r="E254" s="18" t="s">
        <v>1</v>
      </c>
      <c r="F254" s="245">
        <v>15.6</v>
      </c>
      <c r="G254" s="37"/>
      <c r="H254" s="38"/>
    </row>
    <row r="255" s="2" customFormat="1" ht="16.8" customHeight="1">
      <c r="A255" s="37"/>
      <c r="B255" s="38"/>
      <c r="C255" s="244" t="s">
        <v>1</v>
      </c>
      <c r="D255" s="244" t="s">
        <v>523</v>
      </c>
      <c r="E255" s="18" t="s">
        <v>1</v>
      </c>
      <c r="F255" s="245">
        <v>148.80000000000001</v>
      </c>
      <c r="G255" s="37"/>
      <c r="H255" s="38"/>
    </row>
    <row r="256" s="2" customFormat="1" ht="16.8" customHeight="1">
      <c r="A256" s="37"/>
      <c r="B256" s="38"/>
      <c r="C256" s="244" t="s">
        <v>1</v>
      </c>
      <c r="D256" s="244" t="s">
        <v>524</v>
      </c>
      <c r="E256" s="18" t="s">
        <v>1</v>
      </c>
      <c r="F256" s="245">
        <v>7.2999999999999998</v>
      </c>
      <c r="G256" s="37"/>
      <c r="H256" s="38"/>
    </row>
    <row r="257" s="2" customFormat="1" ht="16.8" customHeight="1">
      <c r="A257" s="37"/>
      <c r="B257" s="38"/>
      <c r="C257" s="244" t="s">
        <v>1</v>
      </c>
      <c r="D257" s="244" t="s">
        <v>525</v>
      </c>
      <c r="E257" s="18" t="s">
        <v>1</v>
      </c>
      <c r="F257" s="245">
        <v>10</v>
      </c>
      <c r="G257" s="37"/>
      <c r="H257" s="38"/>
    </row>
    <row r="258" s="2" customFormat="1" ht="16.8" customHeight="1">
      <c r="A258" s="37"/>
      <c r="B258" s="38"/>
      <c r="C258" s="244" t="s">
        <v>1</v>
      </c>
      <c r="D258" s="244" t="s">
        <v>526</v>
      </c>
      <c r="E258" s="18" t="s">
        <v>1</v>
      </c>
      <c r="F258" s="245">
        <v>105.59999999999999</v>
      </c>
      <c r="G258" s="37"/>
      <c r="H258" s="38"/>
    </row>
    <row r="259" s="2" customFormat="1" ht="16.8" customHeight="1">
      <c r="A259" s="37"/>
      <c r="B259" s="38"/>
      <c r="C259" s="244" t="s">
        <v>1</v>
      </c>
      <c r="D259" s="244" t="s">
        <v>527</v>
      </c>
      <c r="E259" s="18" t="s">
        <v>1</v>
      </c>
      <c r="F259" s="245">
        <v>89.599999999999994</v>
      </c>
      <c r="G259" s="37"/>
      <c r="H259" s="38"/>
    </row>
    <row r="260" s="2" customFormat="1" ht="16.8" customHeight="1">
      <c r="A260" s="37"/>
      <c r="B260" s="38"/>
      <c r="C260" s="244" t="s">
        <v>1</v>
      </c>
      <c r="D260" s="244" t="s">
        <v>528</v>
      </c>
      <c r="E260" s="18" t="s">
        <v>1</v>
      </c>
      <c r="F260" s="245">
        <v>21.600000000000001</v>
      </c>
      <c r="G260" s="37"/>
      <c r="H260" s="38"/>
    </row>
    <row r="261" s="2" customFormat="1" ht="16.8" customHeight="1">
      <c r="A261" s="37"/>
      <c r="B261" s="38"/>
      <c r="C261" s="244" t="s">
        <v>1</v>
      </c>
      <c r="D261" s="244" t="s">
        <v>529</v>
      </c>
      <c r="E261" s="18" t="s">
        <v>1</v>
      </c>
      <c r="F261" s="245">
        <v>17.600000000000001</v>
      </c>
      <c r="G261" s="37"/>
      <c r="H261" s="38"/>
    </row>
    <row r="262" s="2" customFormat="1" ht="16.8" customHeight="1">
      <c r="A262" s="37"/>
      <c r="B262" s="38"/>
      <c r="C262" s="244" t="s">
        <v>1</v>
      </c>
      <c r="D262" s="244" t="s">
        <v>530</v>
      </c>
      <c r="E262" s="18" t="s">
        <v>1</v>
      </c>
      <c r="F262" s="245">
        <v>2.2000000000000002</v>
      </c>
      <c r="G262" s="37"/>
      <c r="H262" s="38"/>
    </row>
    <row r="263" s="2" customFormat="1" ht="16.8" customHeight="1">
      <c r="A263" s="37"/>
      <c r="B263" s="38"/>
      <c r="C263" s="244" t="s">
        <v>147</v>
      </c>
      <c r="D263" s="244" t="s">
        <v>260</v>
      </c>
      <c r="E263" s="18" t="s">
        <v>1</v>
      </c>
      <c r="F263" s="245">
        <v>494.25999999999999</v>
      </c>
      <c r="G263" s="37"/>
      <c r="H263" s="38"/>
    </row>
    <row r="264" s="2" customFormat="1" ht="16.8" customHeight="1">
      <c r="A264" s="37"/>
      <c r="B264" s="38"/>
      <c r="C264" s="246" t="s">
        <v>2106</v>
      </c>
      <c r="D264" s="37"/>
      <c r="E264" s="37"/>
      <c r="F264" s="37"/>
      <c r="G264" s="37"/>
      <c r="H264" s="38"/>
    </row>
    <row r="265" s="2" customFormat="1" ht="16.8" customHeight="1">
      <c r="A265" s="37"/>
      <c r="B265" s="38"/>
      <c r="C265" s="244" t="s">
        <v>513</v>
      </c>
      <c r="D265" s="244" t="s">
        <v>514</v>
      </c>
      <c r="E265" s="18" t="s">
        <v>515</v>
      </c>
      <c r="F265" s="245">
        <v>494.25999999999999</v>
      </c>
      <c r="G265" s="37"/>
      <c r="H265" s="38"/>
    </row>
    <row r="266" s="2" customFormat="1" ht="16.8" customHeight="1">
      <c r="A266" s="37"/>
      <c r="B266" s="38"/>
      <c r="C266" s="244" t="s">
        <v>634</v>
      </c>
      <c r="D266" s="244" t="s">
        <v>635</v>
      </c>
      <c r="E266" s="18" t="s">
        <v>263</v>
      </c>
      <c r="F266" s="245">
        <v>1016.153</v>
      </c>
      <c r="G266" s="37"/>
      <c r="H266" s="38"/>
    </row>
    <row r="267" s="2" customFormat="1" ht="16.8" customHeight="1">
      <c r="A267" s="37"/>
      <c r="B267" s="38"/>
      <c r="C267" s="244" t="s">
        <v>532</v>
      </c>
      <c r="D267" s="244" t="s">
        <v>533</v>
      </c>
      <c r="E267" s="18" t="s">
        <v>263</v>
      </c>
      <c r="F267" s="245">
        <v>155.69200000000001</v>
      </c>
      <c r="G267" s="37"/>
      <c r="H267" s="38"/>
    </row>
    <row r="268" s="2" customFormat="1" ht="16.8" customHeight="1">
      <c r="A268" s="37"/>
      <c r="B268" s="38"/>
      <c r="C268" s="240" t="s">
        <v>150</v>
      </c>
      <c r="D268" s="241" t="s">
        <v>151</v>
      </c>
      <c r="E268" s="242" t="s">
        <v>1</v>
      </c>
      <c r="F268" s="243">
        <v>66.519999999999996</v>
      </c>
      <c r="G268" s="37"/>
      <c r="H268" s="38"/>
    </row>
    <row r="269" s="2" customFormat="1" ht="16.8" customHeight="1">
      <c r="A269" s="37"/>
      <c r="B269" s="38"/>
      <c r="C269" s="244" t="s">
        <v>1</v>
      </c>
      <c r="D269" s="244" t="s">
        <v>687</v>
      </c>
      <c r="E269" s="18" t="s">
        <v>1</v>
      </c>
      <c r="F269" s="245">
        <v>41.100000000000001</v>
      </c>
      <c r="G269" s="37"/>
      <c r="H269" s="38"/>
    </row>
    <row r="270" s="2" customFormat="1" ht="16.8" customHeight="1">
      <c r="A270" s="37"/>
      <c r="B270" s="38"/>
      <c r="C270" s="244" t="s">
        <v>1</v>
      </c>
      <c r="D270" s="244" t="s">
        <v>688</v>
      </c>
      <c r="E270" s="18" t="s">
        <v>1</v>
      </c>
      <c r="F270" s="245">
        <v>25.420000000000002</v>
      </c>
      <c r="G270" s="37"/>
      <c r="H270" s="38"/>
    </row>
    <row r="271" s="2" customFormat="1" ht="16.8" customHeight="1">
      <c r="A271" s="37"/>
      <c r="B271" s="38"/>
      <c r="C271" s="244" t="s">
        <v>150</v>
      </c>
      <c r="D271" s="244" t="s">
        <v>689</v>
      </c>
      <c r="E271" s="18" t="s">
        <v>1</v>
      </c>
      <c r="F271" s="245">
        <v>66.519999999999996</v>
      </c>
      <c r="G271" s="37"/>
      <c r="H271" s="38"/>
    </row>
    <row r="272" s="2" customFormat="1" ht="16.8" customHeight="1">
      <c r="A272" s="37"/>
      <c r="B272" s="38"/>
      <c r="C272" s="246" t="s">
        <v>2106</v>
      </c>
      <c r="D272" s="37"/>
      <c r="E272" s="37"/>
      <c r="F272" s="37"/>
      <c r="G272" s="37"/>
      <c r="H272" s="38"/>
    </row>
    <row r="273" s="2" customFormat="1" ht="16.8" customHeight="1">
      <c r="A273" s="37"/>
      <c r="B273" s="38"/>
      <c r="C273" s="244" t="s">
        <v>678</v>
      </c>
      <c r="D273" s="244" t="s">
        <v>679</v>
      </c>
      <c r="E273" s="18" t="s">
        <v>263</v>
      </c>
      <c r="F273" s="245">
        <v>569.05999999999995</v>
      </c>
      <c r="G273" s="37"/>
      <c r="H273" s="38"/>
    </row>
    <row r="274" s="2" customFormat="1">
      <c r="A274" s="37"/>
      <c r="B274" s="38"/>
      <c r="C274" s="244" t="s">
        <v>962</v>
      </c>
      <c r="D274" s="244" t="s">
        <v>963</v>
      </c>
      <c r="E274" s="18" t="s">
        <v>263</v>
      </c>
      <c r="F274" s="245">
        <v>170.33000000000001</v>
      </c>
      <c r="G274" s="37"/>
      <c r="H274" s="38"/>
    </row>
    <row r="275" s="2" customFormat="1" ht="16.8" customHeight="1">
      <c r="A275" s="37"/>
      <c r="B275" s="38"/>
      <c r="C275" s="244" t="s">
        <v>1425</v>
      </c>
      <c r="D275" s="244" t="s">
        <v>1426</v>
      </c>
      <c r="E275" s="18" t="s">
        <v>263</v>
      </c>
      <c r="F275" s="245">
        <v>279</v>
      </c>
      <c r="G275" s="37"/>
      <c r="H275" s="38"/>
    </row>
    <row r="276" s="2" customFormat="1" ht="16.8" customHeight="1">
      <c r="A276" s="37"/>
      <c r="B276" s="38"/>
      <c r="C276" s="244" t="s">
        <v>1442</v>
      </c>
      <c r="D276" s="244" t="s">
        <v>1443</v>
      </c>
      <c r="E276" s="18" t="s">
        <v>263</v>
      </c>
      <c r="F276" s="245">
        <v>279</v>
      </c>
      <c r="G276" s="37"/>
      <c r="H276" s="38"/>
    </row>
    <row r="277" s="2" customFormat="1" ht="16.8" customHeight="1">
      <c r="A277" s="37"/>
      <c r="B277" s="38"/>
      <c r="C277" s="244" t="s">
        <v>1450</v>
      </c>
      <c r="D277" s="244" t="s">
        <v>1451</v>
      </c>
      <c r="E277" s="18" t="s">
        <v>263</v>
      </c>
      <c r="F277" s="245">
        <v>175.19</v>
      </c>
      <c r="G277" s="37"/>
      <c r="H277" s="38"/>
    </row>
    <row r="278" s="2" customFormat="1" ht="16.8" customHeight="1">
      <c r="A278" s="37"/>
      <c r="B278" s="38"/>
      <c r="C278" s="244" t="s">
        <v>835</v>
      </c>
      <c r="D278" s="244" t="s">
        <v>836</v>
      </c>
      <c r="E278" s="18" t="s">
        <v>263</v>
      </c>
      <c r="F278" s="245">
        <v>279</v>
      </c>
      <c r="G278" s="37"/>
      <c r="H278" s="38"/>
    </row>
    <row r="279" s="2" customFormat="1" ht="16.8" customHeight="1">
      <c r="A279" s="37"/>
      <c r="B279" s="38"/>
      <c r="C279" s="244" t="s">
        <v>1429</v>
      </c>
      <c r="D279" s="244" t="s">
        <v>1430</v>
      </c>
      <c r="E279" s="18" t="s">
        <v>263</v>
      </c>
      <c r="F279" s="245">
        <v>209.416</v>
      </c>
      <c r="G279" s="37"/>
      <c r="H279" s="38"/>
    </row>
    <row r="280" s="2" customFormat="1" ht="16.8" customHeight="1">
      <c r="A280" s="37"/>
      <c r="B280" s="38"/>
      <c r="C280" s="240" t="s">
        <v>153</v>
      </c>
      <c r="D280" s="241" t="s">
        <v>154</v>
      </c>
      <c r="E280" s="242" t="s">
        <v>1</v>
      </c>
      <c r="F280" s="243">
        <v>89.855000000000004</v>
      </c>
      <c r="G280" s="37"/>
      <c r="H280" s="38"/>
    </row>
    <row r="281" s="2" customFormat="1" ht="16.8" customHeight="1">
      <c r="A281" s="37"/>
      <c r="B281" s="38"/>
      <c r="C281" s="244" t="s">
        <v>1</v>
      </c>
      <c r="D281" s="244" t="s">
        <v>570</v>
      </c>
      <c r="E281" s="18" t="s">
        <v>1</v>
      </c>
      <c r="F281" s="245">
        <v>94.775000000000006</v>
      </c>
      <c r="G281" s="37"/>
      <c r="H281" s="38"/>
    </row>
    <row r="282" s="2" customFormat="1" ht="16.8" customHeight="1">
      <c r="A282" s="37"/>
      <c r="B282" s="38"/>
      <c r="C282" s="244" t="s">
        <v>1</v>
      </c>
      <c r="D282" s="244" t="s">
        <v>571</v>
      </c>
      <c r="E282" s="18" t="s">
        <v>1</v>
      </c>
      <c r="F282" s="245">
        <v>-2.4199999999999999</v>
      </c>
      <c r="G282" s="37"/>
      <c r="H282" s="38"/>
    </row>
    <row r="283" s="2" customFormat="1" ht="16.8" customHeight="1">
      <c r="A283" s="37"/>
      <c r="B283" s="38"/>
      <c r="C283" s="244" t="s">
        <v>1</v>
      </c>
      <c r="D283" s="244" t="s">
        <v>572</v>
      </c>
      <c r="E283" s="18" t="s">
        <v>1</v>
      </c>
      <c r="F283" s="245">
        <v>-1</v>
      </c>
      <c r="G283" s="37"/>
      <c r="H283" s="38"/>
    </row>
    <row r="284" s="2" customFormat="1" ht="16.8" customHeight="1">
      <c r="A284" s="37"/>
      <c r="B284" s="38"/>
      <c r="C284" s="244" t="s">
        <v>1</v>
      </c>
      <c r="D284" s="244" t="s">
        <v>573</v>
      </c>
      <c r="E284" s="18" t="s">
        <v>1</v>
      </c>
      <c r="F284" s="245">
        <v>-1.5</v>
      </c>
      <c r="G284" s="37"/>
      <c r="H284" s="38"/>
    </row>
    <row r="285" s="2" customFormat="1" ht="16.8" customHeight="1">
      <c r="A285" s="37"/>
      <c r="B285" s="38"/>
      <c r="C285" s="244" t="s">
        <v>153</v>
      </c>
      <c r="D285" s="244" t="s">
        <v>260</v>
      </c>
      <c r="E285" s="18" t="s">
        <v>1</v>
      </c>
      <c r="F285" s="245">
        <v>89.855000000000004</v>
      </c>
      <c r="G285" s="37"/>
      <c r="H285" s="38"/>
    </row>
    <row r="286" s="2" customFormat="1" ht="16.8" customHeight="1">
      <c r="A286" s="37"/>
      <c r="B286" s="38"/>
      <c r="C286" s="246" t="s">
        <v>2106</v>
      </c>
      <c r="D286" s="37"/>
      <c r="E286" s="37"/>
      <c r="F286" s="37"/>
      <c r="G286" s="37"/>
      <c r="H286" s="38"/>
    </row>
    <row r="287" s="2" customFormat="1" ht="16.8" customHeight="1">
      <c r="A287" s="37"/>
      <c r="B287" s="38"/>
      <c r="C287" s="244" t="s">
        <v>567</v>
      </c>
      <c r="D287" s="244" t="s">
        <v>568</v>
      </c>
      <c r="E287" s="18" t="s">
        <v>515</v>
      </c>
      <c r="F287" s="245">
        <v>89.855000000000004</v>
      </c>
      <c r="G287" s="37"/>
      <c r="H287" s="38"/>
    </row>
    <row r="288" s="2" customFormat="1" ht="16.8" customHeight="1">
      <c r="A288" s="37"/>
      <c r="B288" s="38"/>
      <c r="C288" s="244" t="s">
        <v>575</v>
      </c>
      <c r="D288" s="244" t="s">
        <v>576</v>
      </c>
      <c r="E288" s="18" t="s">
        <v>515</v>
      </c>
      <c r="F288" s="245">
        <v>94.347999999999999</v>
      </c>
      <c r="G288" s="37"/>
      <c r="H288" s="38"/>
    </row>
    <row r="289" s="2" customFormat="1" ht="16.8" customHeight="1">
      <c r="A289" s="37"/>
      <c r="B289" s="38"/>
      <c r="C289" s="240" t="s">
        <v>156</v>
      </c>
      <c r="D289" s="241" t="s">
        <v>157</v>
      </c>
      <c r="E289" s="242" t="s">
        <v>1</v>
      </c>
      <c r="F289" s="243">
        <v>402.04000000000002</v>
      </c>
      <c r="G289" s="37"/>
      <c r="H289" s="38"/>
    </row>
    <row r="290" s="2" customFormat="1" ht="16.8" customHeight="1">
      <c r="A290" s="37"/>
      <c r="B290" s="38"/>
      <c r="C290" s="244" t="s">
        <v>1</v>
      </c>
      <c r="D290" s="244" t="s">
        <v>583</v>
      </c>
      <c r="E290" s="18" t="s">
        <v>1</v>
      </c>
      <c r="F290" s="245">
        <v>315.60000000000002</v>
      </c>
      <c r="G290" s="37"/>
      <c r="H290" s="38"/>
    </row>
    <row r="291" s="2" customFormat="1" ht="16.8" customHeight="1">
      <c r="A291" s="37"/>
      <c r="B291" s="38"/>
      <c r="C291" s="244" t="s">
        <v>1</v>
      </c>
      <c r="D291" s="244" t="s">
        <v>584</v>
      </c>
      <c r="E291" s="18" t="s">
        <v>1</v>
      </c>
      <c r="F291" s="245">
        <v>75.560000000000002</v>
      </c>
      <c r="G291" s="37"/>
      <c r="H291" s="38"/>
    </row>
    <row r="292" s="2" customFormat="1" ht="16.8" customHeight="1">
      <c r="A292" s="37"/>
      <c r="B292" s="38"/>
      <c r="C292" s="244" t="s">
        <v>1</v>
      </c>
      <c r="D292" s="244" t="s">
        <v>585</v>
      </c>
      <c r="E292" s="18" t="s">
        <v>1</v>
      </c>
      <c r="F292" s="245">
        <v>10.880000000000001</v>
      </c>
      <c r="G292" s="37"/>
      <c r="H292" s="38"/>
    </row>
    <row r="293" s="2" customFormat="1" ht="16.8" customHeight="1">
      <c r="A293" s="37"/>
      <c r="B293" s="38"/>
      <c r="C293" s="244" t="s">
        <v>156</v>
      </c>
      <c r="D293" s="244" t="s">
        <v>586</v>
      </c>
      <c r="E293" s="18" t="s">
        <v>1</v>
      </c>
      <c r="F293" s="245">
        <v>402.04000000000002</v>
      </c>
      <c r="G293" s="37"/>
      <c r="H293" s="38"/>
    </row>
    <row r="294" s="2" customFormat="1" ht="16.8" customHeight="1">
      <c r="A294" s="37"/>
      <c r="B294" s="38"/>
      <c r="C294" s="246" t="s">
        <v>2106</v>
      </c>
      <c r="D294" s="37"/>
      <c r="E294" s="37"/>
      <c r="F294" s="37"/>
      <c r="G294" s="37"/>
      <c r="H294" s="38"/>
    </row>
    <row r="295" s="2" customFormat="1" ht="16.8" customHeight="1">
      <c r="A295" s="37"/>
      <c r="B295" s="38"/>
      <c r="C295" s="244" t="s">
        <v>580</v>
      </c>
      <c r="D295" s="244" t="s">
        <v>581</v>
      </c>
      <c r="E295" s="18" t="s">
        <v>515</v>
      </c>
      <c r="F295" s="245">
        <v>901.51999999999998</v>
      </c>
      <c r="G295" s="37"/>
      <c r="H295" s="38"/>
    </row>
    <row r="296" s="2" customFormat="1" ht="16.8" customHeight="1">
      <c r="A296" s="37"/>
      <c r="B296" s="38"/>
      <c r="C296" s="244" t="s">
        <v>615</v>
      </c>
      <c r="D296" s="244" t="s">
        <v>616</v>
      </c>
      <c r="E296" s="18" t="s">
        <v>515</v>
      </c>
      <c r="F296" s="245">
        <v>422.142</v>
      </c>
      <c r="G296" s="37"/>
      <c r="H296" s="38"/>
    </row>
    <row r="297" s="2" customFormat="1" ht="16.8" customHeight="1">
      <c r="A297" s="37"/>
      <c r="B297" s="38"/>
      <c r="C297" s="240" t="s">
        <v>159</v>
      </c>
      <c r="D297" s="241" t="s">
        <v>160</v>
      </c>
      <c r="E297" s="242" t="s">
        <v>1</v>
      </c>
      <c r="F297" s="243">
        <v>402.95999999999998</v>
      </c>
      <c r="G297" s="37"/>
      <c r="H297" s="38"/>
    </row>
    <row r="298" s="2" customFormat="1" ht="16.8" customHeight="1">
      <c r="A298" s="37"/>
      <c r="B298" s="38"/>
      <c r="C298" s="244" t="s">
        <v>1</v>
      </c>
      <c r="D298" s="244" t="s">
        <v>587</v>
      </c>
      <c r="E298" s="18" t="s">
        <v>1</v>
      </c>
      <c r="F298" s="245">
        <v>5.2199999999999998</v>
      </c>
      <c r="G298" s="37"/>
      <c r="H298" s="38"/>
    </row>
    <row r="299" s="2" customFormat="1" ht="16.8" customHeight="1">
      <c r="A299" s="37"/>
      <c r="B299" s="38"/>
      <c r="C299" s="244" t="s">
        <v>1</v>
      </c>
      <c r="D299" s="244" t="s">
        <v>517</v>
      </c>
      <c r="E299" s="18" t="s">
        <v>1</v>
      </c>
      <c r="F299" s="245">
        <v>5.2000000000000002</v>
      </c>
      <c r="G299" s="37"/>
      <c r="H299" s="38"/>
    </row>
    <row r="300" s="2" customFormat="1" ht="16.8" customHeight="1">
      <c r="A300" s="37"/>
      <c r="B300" s="38"/>
      <c r="C300" s="244" t="s">
        <v>1</v>
      </c>
      <c r="D300" s="244" t="s">
        <v>518</v>
      </c>
      <c r="E300" s="18" t="s">
        <v>1</v>
      </c>
      <c r="F300" s="245">
        <v>6.2999999999999998</v>
      </c>
      <c r="G300" s="37"/>
      <c r="H300" s="38"/>
    </row>
    <row r="301" s="2" customFormat="1" ht="16.8" customHeight="1">
      <c r="A301" s="37"/>
      <c r="B301" s="38"/>
      <c r="C301" s="244" t="s">
        <v>1</v>
      </c>
      <c r="D301" s="244" t="s">
        <v>588</v>
      </c>
      <c r="E301" s="18" t="s">
        <v>1</v>
      </c>
      <c r="F301" s="245">
        <v>14.42</v>
      </c>
      <c r="G301" s="37"/>
      <c r="H301" s="38"/>
    </row>
    <row r="302" s="2" customFormat="1" ht="16.8" customHeight="1">
      <c r="A302" s="37"/>
      <c r="B302" s="38"/>
      <c r="C302" s="244" t="s">
        <v>1</v>
      </c>
      <c r="D302" s="244" t="s">
        <v>589</v>
      </c>
      <c r="E302" s="18" t="s">
        <v>1</v>
      </c>
      <c r="F302" s="245">
        <v>16.02</v>
      </c>
      <c r="G302" s="37"/>
      <c r="H302" s="38"/>
    </row>
    <row r="303" s="2" customFormat="1" ht="16.8" customHeight="1">
      <c r="A303" s="37"/>
      <c r="B303" s="38"/>
      <c r="C303" s="244" t="s">
        <v>1</v>
      </c>
      <c r="D303" s="244" t="s">
        <v>590</v>
      </c>
      <c r="E303" s="18" t="s">
        <v>1</v>
      </c>
      <c r="F303" s="245">
        <v>23.550000000000001</v>
      </c>
      <c r="G303" s="37"/>
      <c r="H303" s="38"/>
    </row>
    <row r="304" s="2" customFormat="1" ht="16.8" customHeight="1">
      <c r="A304" s="37"/>
      <c r="B304" s="38"/>
      <c r="C304" s="244" t="s">
        <v>1</v>
      </c>
      <c r="D304" s="244" t="s">
        <v>591</v>
      </c>
      <c r="E304" s="18" t="s">
        <v>1</v>
      </c>
      <c r="F304" s="245">
        <v>12.699999999999999</v>
      </c>
      <c r="G304" s="37"/>
      <c r="H304" s="38"/>
    </row>
    <row r="305" s="2" customFormat="1" ht="16.8" customHeight="1">
      <c r="A305" s="37"/>
      <c r="B305" s="38"/>
      <c r="C305" s="244" t="s">
        <v>1</v>
      </c>
      <c r="D305" s="244" t="s">
        <v>592</v>
      </c>
      <c r="E305" s="18" t="s">
        <v>1</v>
      </c>
      <c r="F305" s="245">
        <v>112.8</v>
      </c>
      <c r="G305" s="37"/>
      <c r="H305" s="38"/>
    </row>
    <row r="306" s="2" customFormat="1" ht="16.8" customHeight="1">
      <c r="A306" s="37"/>
      <c r="B306" s="38"/>
      <c r="C306" s="244" t="s">
        <v>1</v>
      </c>
      <c r="D306" s="244" t="s">
        <v>593</v>
      </c>
      <c r="E306" s="18" t="s">
        <v>1</v>
      </c>
      <c r="F306" s="245">
        <v>5.25</v>
      </c>
      <c r="G306" s="37"/>
      <c r="H306" s="38"/>
    </row>
    <row r="307" s="2" customFormat="1" ht="16.8" customHeight="1">
      <c r="A307" s="37"/>
      <c r="B307" s="38"/>
      <c r="C307" s="244" t="s">
        <v>1</v>
      </c>
      <c r="D307" s="244" t="s">
        <v>594</v>
      </c>
      <c r="E307" s="18" t="s">
        <v>1</v>
      </c>
      <c r="F307" s="245">
        <v>8.1999999999999993</v>
      </c>
      <c r="G307" s="37"/>
      <c r="H307" s="38"/>
    </row>
    <row r="308" s="2" customFormat="1" ht="16.8" customHeight="1">
      <c r="A308" s="37"/>
      <c r="B308" s="38"/>
      <c r="C308" s="244" t="s">
        <v>1</v>
      </c>
      <c r="D308" s="244" t="s">
        <v>595</v>
      </c>
      <c r="E308" s="18" t="s">
        <v>1</v>
      </c>
      <c r="F308" s="245">
        <v>92</v>
      </c>
      <c r="G308" s="37"/>
      <c r="H308" s="38"/>
    </row>
    <row r="309" s="2" customFormat="1" ht="16.8" customHeight="1">
      <c r="A309" s="37"/>
      <c r="B309" s="38"/>
      <c r="C309" s="244" t="s">
        <v>1</v>
      </c>
      <c r="D309" s="244" t="s">
        <v>596</v>
      </c>
      <c r="E309" s="18" t="s">
        <v>1</v>
      </c>
      <c r="F309" s="245">
        <v>70.400000000000006</v>
      </c>
      <c r="G309" s="37"/>
      <c r="H309" s="38"/>
    </row>
    <row r="310" s="2" customFormat="1" ht="16.8" customHeight="1">
      <c r="A310" s="37"/>
      <c r="B310" s="38"/>
      <c r="C310" s="244" t="s">
        <v>1</v>
      </c>
      <c r="D310" s="244" t="s">
        <v>597</v>
      </c>
      <c r="E310" s="18" t="s">
        <v>1</v>
      </c>
      <c r="F310" s="245">
        <v>16.800000000000001</v>
      </c>
      <c r="G310" s="37"/>
      <c r="H310" s="38"/>
    </row>
    <row r="311" s="2" customFormat="1" ht="16.8" customHeight="1">
      <c r="A311" s="37"/>
      <c r="B311" s="38"/>
      <c r="C311" s="244" t="s">
        <v>1</v>
      </c>
      <c r="D311" s="244" t="s">
        <v>598</v>
      </c>
      <c r="E311" s="18" t="s">
        <v>1</v>
      </c>
      <c r="F311" s="245">
        <v>12.4</v>
      </c>
      <c r="G311" s="37"/>
      <c r="H311" s="38"/>
    </row>
    <row r="312" s="2" customFormat="1" ht="16.8" customHeight="1">
      <c r="A312" s="37"/>
      <c r="B312" s="38"/>
      <c r="C312" s="244" t="s">
        <v>1</v>
      </c>
      <c r="D312" s="244" t="s">
        <v>599</v>
      </c>
      <c r="E312" s="18" t="s">
        <v>1</v>
      </c>
      <c r="F312" s="245">
        <v>1.7</v>
      </c>
      <c r="G312" s="37"/>
      <c r="H312" s="38"/>
    </row>
    <row r="313" s="2" customFormat="1" ht="16.8" customHeight="1">
      <c r="A313" s="37"/>
      <c r="B313" s="38"/>
      <c r="C313" s="244" t="s">
        <v>159</v>
      </c>
      <c r="D313" s="244" t="s">
        <v>600</v>
      </c>
      <c r="E313" s="18" t="s">
        <v>1</v>
      </c>
      <c r="F313" s="245">
        <v>402.95999999999998</v>
      </c>
      <c r="G313" s="37"/>
      <c r="H313" s="38"/>
    </row>
    <row r="314" s="2" customFormat="1" ht="16.8" customHeight="1">
      <c r="A314" s="37"/>
      <c r="B314" s="38"/>
      <c r="C314" s="246" t="s">
        <v>2106</v>
      </c>
      <c r="D314" s="37"/>
      <c r="E314" s="37"/>
      <c r="F314" s="37"/>
      <c r="G314" s="37"/>
      <c r="H314" s="38"/>
    </row>
    <row r="315" s="2" customFormat="1" ht="16.8" customHeight="1">
      <c r="A315" s="37"/>
      <c r="B315" s="38"/>
      <c r="C315" s="244" t="s">
        <v>580</v>
      </c>
      <c r="D315" s="244" t="s">
        <v>581</v>
      </c>
      <c r="E315" s="18" t="s">
        <v>515</v>
      </c>
      <c r="F315" s="245">
        <v>901.51999999999998</v>
      </c>
      <c r="G315" s="37"/>
      <c r="H315" s="38"/>
    </row>
    <row r="316" s="2" customFormat="1" ht="16.8" customHeight="1">
      <c r="A316" s="37"/>
      <c r="B316" s="38"/>
      <c r="C316" s="244" t="s">
        <v>620</v>
      </c>
      <c r="D316" s="244" t="s">
        <v>621</v>
      </c>
      <c r="E316" s="18" t="s">
        <v>515</v>
      </c>
      <c r="F316" s="245">
        <v>423.108</v>
      </c>
      <c r="G316" s="37"/>
      <c r="H316" s="38"/>
    </row>
    <row r="317" s="2" customFormat="1" ht="16.8" customHeight="1">
      <c r="A317" s="37"/>
      <c r="B317" s="38"/>
      <c r="C317" s="240" t="s">
        <v>162</v>
      </c>
      <c r="D317" s="241" t="s">
        <v>163</v>
      </c>
      <c r="E317" s="242" t="s">
        <v>1</v>
      </c>
      <c r="F317" s="243">
        <v>96.519999999999996</v>
      </c>
      <c r="G317" s="37"/>
      <c r="H317" s="38"/>
    </row>
    <row r="318" s="2" customFormat="1" ht="16.8" customHeight="1">
      <c r="A318" s="37"/>
      <c r="B318" s="38"/>
      <c r="C318" s="244" t="s">
        <v>1</v>
      </c>
      <c r="D318" s="244" t="s">
        <v>601</v>
      </c>
      <c r="E318" s="18" t="s">
        <v>1</v>
      </c>
      <c r="F318" s="245">
        <v>3.4199999999999999</v>
      </c>
      <c r="G318" s="37"/>
      <c r="H318" s="38"/>
    </row>
    <row r="319" s="2" customFormat="1" ht="16.8" customHeight="1">
      <c r="A319" s="37"/>
      <c r="B319" s="38"/>
      <c r="C319" s="244" t="s">
        <v>1</v>
      </c>
      <c r="D319" s="244" t="s">
        <v>602</v>
      </c>
      <c r="E319" s="18" t="s">
        <v>1</v>
      </c>
      <c r="F319" s="245">
        <v>1.5</v>
      </c>
      <c r="G319" s="37"/>
      <c r="H319" s="38"/>
    </row>
    <row r="320" s="2" customFormat="1" ht="16.8" customHeight="1">
      <c r="A320" s="37"/>
      <c r="B320" s="38"/>
      <c r="C320" s="244" t="s">
        <v>1</v>
      </c>
      <c r="D320" s="244" t="s">
        <v>603</v>
      </c>
      <c r="E320" s="18" t="s">
        <v>1</v>
      </c>
      <c r="F320" s="245">
        <v>5.5499999999999998</v>
      </c>
      <c r="G320" s="37"/>
      <c r="H320" s="38"/>
    </row>
    <row r="321" s="2" customFormat="1" ht="16.8" customHeight="1">
      <c r="A321" s="37"/>
      <c r="B321" s="38"/>
      <c r="C321" s="244" t="s">
        <v>1</v>
      </c>
      <c r="D321" s="244" t="s">
        <v>604</v>
      </c>
      <c r="E321" s="18" t="s">
        <v>1</v>
      </c>
      <c r="F321" s="245">
        <v>2.8999999999999999</v>
      </c>
      <c r="G321" s="37"/>
      <c r="H321" s="38"/>
    </row>
    <row r="322" s="2" customFormat="1" ht="16.8" customHeight="1">
      <c r="A322" s="37"/>
      <c r="B322" s="38"/>
      <c r="C322" s="244" t="s">
        <v>1</v>
      </c>
      <c r="D322" s="244" t="s">
        <v>605</v>
      </c>
      <c r="E322" s="18" t="s">
        <v>1</v>
      </c>
      <c r="F322" s="245">
        <v>36</v>
      </c>
      <c r="G322" s="37"/>
      <c r="H322" s="38"/>
    </row>
    <row r="323" s="2" customFormat="1" ht="16.8" customHeight="1">
      <c r="A323" s="37"/>
      <c r="B323" s="38"/>
      <c r="C323" s="244" t="s">
        <v>1</v>
      </c>
      <c r="D323" s="244" t="s">
        <v>606</v>
      </c>
      <c r="E323" s="18" t="s">
        <v>1</v>
      </c>
      <c r="F323" s="245">
        <v>2.0499999999999998</v>
      </c>
      <c r="G323" s="37"/>
      <c r="H323" s="38"/>
    </row>
    <row r="324" s="2" customFormat="1" ht="16.8" customHeight="1">
      <c r="A324" s="37"/>
      <c r="B324" s="38"/>
      <c r="C324" s="244" t="s">
        <v>1</v>
      </c>
      <c r="D324" s="244" t="s">
        <v>607</v>
      </c>
      <c r="E324" s="18" t="s">
        <v>1</v>
      </c>
      <c r="F324" s="245">
        <v>1.8</v>
      </c>
      <c r="G324" s="37"/>
      <c r="H324" s="38"/>
    </row>
    <row r="325" s="2" customFormat="1" ht="16.8" customHeight="1">
      <c r="A325" s="37"/>
      <c r="B325" s="38"/>
      <c r="C325" s="244" t="s">
        <v>1</v>
      </c>
      <c r="D325" s="244" t="s">
        <v>608</v>
      </c>
      <c r="E325" s="18" t="s">
        <v>1</v>
      </c>
      <c r="F325" s="245">
        <v>13.6</v>
      </c>
      <c r="G325" s="37"/>
      <c r="H325" s="38"/>
    </row>
    <row r="326" s="2" customFormat="1" ht="16.8" customHeight="1">
      <c r="A326" s="37"/>
      <c r="B326" s="38"/>
      <c r="C326" s="244" t="s">
        <v>1</v>
      </c>
      <c r="D326" s="244" t="s">
        <v>609</v>
      </c>
      <c r="E326" s="18" t="s">
        <v>1</v>
      </c>
      <c r="F326" s="245">
        <v>19.199999999999999</v>
      </c>
      <c r="G326" s="37"/>
      <c r="H326" s="38"/>
    </row>
    <row r="327" s="2" customFormat="1" ht="16.8" customHeight="1">
      <c r="A327" s="37"/>
      <c r="B327" s="38"/>
      <c r="C327" s="244" t="s">
        <v>1</v>
      </c>
      <c r="D327" s="244" t="s">
        <v>610</v>
      </c>
      <c r="E327" s="18" t="s">
        <v>1</v>
      </c>
      <c r="F327" s="245">
        <v>4.7999999999999998</v>
      </c>
      <c r="G327" s="37"/>
      <c r="H327" s="38"/>
    </row>
    <row r="328" s="2" customFormat="1" ht="16.8" customHeight="1">
      <c r="A328" s="37"/>
      <c r="B328" s="38"/>
      <c r="C328" s="244" t="s">
        <v>1</v>
      </c>
      <c r="D328" s="244" t="s">
        <v>611</v>
      </c>
      <c r="E328" s="18" t="s">
        <v>1</v>
      </c>
      <c r="F328" s="245">
        <v>5.2000000000000002</v>
      </c>
      <c r="G328" s="37"/>
      <c r="H328" s="38"/>
    </row>
    <row r="329" s="2" customFormat="1" ht="16.8" customHeight="1">
      <c r="A329" s="37"/>
      <c r="B329" s="38"/>
      <c r="C329" s="244" t="s">
        <v>1</v>
      </c>
      <c r="D329" s="244" t="s">
        <v>612</v>
      </c>
      <c r="E329" s="18" t="s">
        <v>1</v>
      </c>
      <c r="F329" s="245">
        <v>0.5</v>
      </c>
      <c r="G329" s="37"/>
      <c r="H329" s="38"/>
    </row>
    <row r="330" s="2" customFormat="1" ht="16.8" customHeight="1">
      <c r="A330" s="37"/>
      <c r="B330" s="38"/>
      <c r="C330" s="244" t="s">
        <v>162</v>
      </c>
      <c r="D330" s="244" t="s">
        <v>613</v>
      </c>
      <c r="E330" s="18" t="s">
        <v>1</v>
      </c>
      <c r="F330" s="245">
        <v>96.519999999999996</v>
      </c>
      <c r="G330" s="37"/>
      <c r="H330" s="38"/>
    </row>
    <row r="331" s="2" customFormat="1" ht="16.8" customHeight="1">
      <c r="A331" s="37"/>
      <c r="B331" s="38"/>
      <c r="C331" s="246" t="s">
        <v>2106</v>
      </c>
      <c r="D331" s="37"/>
      <c r="E331" s="37"/>
      <c r="F331" s="37"/>
      <c r="G331" s="37"/>
      <c r="H331" s="38"/>
    </row>
    <row r="332" s="2" customFormat="1" ht="16.8" customHeight="1">
      <c r="A332" s="37"/>
      <c r="B332" s="38"/>
      <c r="C332" s="244" t="s">
        <v>580</v>
      </c>
      <c r="D332" s="244" t="s">
        <v>581</v>
      </c>
      <c r="E332" s="18" t="s">
        <v>515</v>
      </c>
      <c r="F332" s="245">
        <v>901.51999999999998</v>
      </c>
      <c r="G332" s="37"/>
      <c r="H332" s="38"/>
    </row>
    <row r="333" s="2" customFormat="1" ht="16.8" customHeight="1">
      <c r="A333" s="37"/>
      <c r="B333" s="38"/>
      <c r="C333" s="244" t="s">
        <v>625</v>
      </c>
      <c r="D333" s="244" t="s">
        <v>626</v>
      </c>
      <c r="E333" s="18" t="s">
        <v>515</v>
      </c>
      <c r="F333" s="245">
        <v>101.346</v>
      </c>
      <c r="G333" s="37"/>
      <c r="H333" s="38"/>
    </row>
    <row r="334" s="2" customFormat="1" ht="16.8" customHeight="1">
      <c r="A334" s="37"/>
      <c r="B334" s="38"/>
      <c r="C334" s="240" t="s">
        <v>165</v>
      </c>
      <c r="D334" s="241" t="s">
        <v>166</v>
      </c>
      <c r="E334" s="242" t="s">
        <v>1</v>
      </c>
      <c r="F334" s="243">
        <v>151.88</v>
      </c>
      <c r="G334" s="37"/>
      <c r="H334" s="38"/>
    </row>
    <row r="335" s="2" customFormat="1">
      <c r="A335" s="37"/>
      <c r="B335" s="38"/>
      <c r="C335" s="244" t="s">
        <v>1</v>
      </c>
      <c r="D335" s="244" t="s">
        <v>1400</v>
      </c>
      <c r="E335" s="18" t="s">
        <v>1</v>
      </c>
      <c r="F335" s="245">
        <v>70.150000000000006</v>
      </c>
      <c r="G335" s="37"/>
      <c r="H335" s="38"/>
    </row>
    <row r="336" s="2" customFormat="1" ht="16.8" customHeight="1">
      <c r="A336" s="37"/>
      <c r="B336" s="38"/>
      <c r="C336" s="244" t="s">
        <v>1</v>
      </c>
      <c r="D336" s="244" t="s">
        <v>1401</v>
      </c>
      <c r="E336" s="18" t="s">
        <v>1</v>
      </c>
      <c r="F336" s="245">
        <v>7.4000000000000004</v>
      </c>
      <c r="G336" s="37"/>
      <c r="H336" s="38"/>
    </row>
    <row r="337" s="2" customFormat="1" ht="16.8" customHeight="1">
      <c r="A337" s="37"/>
      <c r="B337" s="38"/>
      <c r="C337" s="244" t="s">
        <v>1</v>
      </c>
      <c r="D337" s="244" t="s">
        <v>1402</v>
      </c>
      <c r="E337" s="18" t="s">
        <v>1</v>
      </c>
      <c r="F337" s="245">
        <v>5.8600000000000003</v>
      </c>
      <c r="G337" s="37"/>
      <c r="H337" s="38"/>
    </row>
    <row r="338" s="2" customFormat="1" ht="16.8" customHeight="1">
      <c r="A338" s="37"/>
      <c r="B338" s="38"/>
      <c r="C338" s="244" t="s">
        <v>1</v>
      </c>
      <c r="D338" s="244" t="s">
        <v>1403</v>
      </c>
      <c r="E338" s="18" t="s">
        <v>1</v>
      </c>
      <c r="F338" s="245">
        <v>8.6600000000000001</v>
      </c>
      <c r="G338" s="37"/>
      <c r="H338" s="38"/>
    </row>
    <row r="339" s="2" customFormat="1" ht="16.8" customHeight="1">
      <c r="A339" s="37"/>
      <c r="B339" s="38"/>
      <c r="C339" s="244" t="s">
        <v>1</v>
      </c>
      <c r="D339" s="244" t="s">
        <v>1404</v>
      </c>
      <c r="E339" s="18" t="s">
        <v>1</v>
      </c>
      <c r="F339" s="245">
        <v>45.850000000000001</v>
      </c>
      <c r="G339" s="37"/>
      <c r="H339" s="38"/>
    </row>
    <row r="340" s="2" customFormat="1" ht="16.8" customHeight="1">
      <c r="A340" s="37"/>
      <c r="B340" s="38"/>
      <c r="C340" s="244" t="s">
        <v>1</v>
      </c>
      <c r="D340" s="244" t="s">
        <v>1405</v>
      </c>
      <c r="E340" s="18" t="s">
        <v>1</v>
      </c>
      <c r="F340" s="245">
        <v>13.960000000000001</v>
      </c>
      <c r="G340" s="37"/>
      <c r="H340" s="38"/>
    </row>
    <row r="341" s="2" customFormat="1" ht="16.8" customHeight="1">
      <c r="A341" s="37"/>
      <c r="B341" s="38"/>
      <c r="C341" s="244" t="s">
        <v>165</v>
      </c>
      <c r="D341" s="244" t="s">
        <v>260</v>
      </c>
      <c r="E341" s="18" t="s">
        <v>1</v>
      </c>
      <c r="F341" s="245">
        <v>151.88</v>
      </c>
      <c r="G341" s="37"/>
      <c r="H341" s="38"/>
    </row>
    <row r="342" s="2" customFormat="1" ht="16.8" customHeight="1">
      <c r="A342" s="37"/>
      <c r="B342" s="38"/>
      <c r="C342" s="246" t="s">
        <v>2106</v>
      </c>
      <c r="D342" s="37"/>
      <c r="E342" s="37"/>
      <c r="F342" s="37"/>
      <c r="G342" s="37"/>
      <c r="H342" s="38"/>
    </row>
    <row r="343" s="2" customFormat="1" ht="16.8" customHeight="1">
      <c r="A343" s="37"/>
      <c r="B343" s="38"/>
      <c r="C343" s="244" t="s">
        <v>1397</v>
      </c>
      <c r="D343" s="244" t="s">
        <v>1398</v>
      </c>
      <c r="E343" s="18" t="s">
        <v>515</v>
      </c>
      <c r="F343" s="245">
        <v>151.88</v>
      </c>
      <c r="G343" s="37"/>
      <c r="H343" s="38"/>
    </row>
    <row r="344" s="2" customFormat="1" ht="16.8" customHeight="1">
      <c r="A344" s="37"/>
      <c r="B344" s="38"/>
      <c r="C344" s="244" t="s">
        <v>1429</v>
      </c>
      <c r="D344" s="244" t="s">
        <v>1430</v>
      </c>
      <c r="E344" s="18" t="s">
        <v>263</v>
      </c>
      <c r="F344" s="245">
        <v>209.416</v>
      </c>
      <c r="G344" s="37"/>
      <c r="H344" s="38"/>
    </row>
    <row r="345" s="2" customFormat="1" ht="16.8" customHeight="1">
      <c r="A345" s="37"/>
      <c r="B345" s="38"/>
      <c r="C345" s="240" t="s">
        <v>168</v>
      </c>
      <c r="D345" s="241" t="s">
        <v>169</v>
      </c>
      <c r="E345" s="242" t="s">
        <v>1</v>
      </c>
      <c r="F345" s="243">
        <v>34.5</v>
      </c>
      <c r="G345" s="37"/>
      <c r="H345" s="38"/>
    </row>
    <row r="346" s="2" customFormat="1" ht="16.8" customHeight="1">
      <c r="A346" s="37"/>
      <c r="B346" s="38"/>
      <c r="C346" s="244" t="s">
        <v>1</v>
      </c>
      <c r="D346" s="244" t="s">
        <v>1099</v>
      </c>
      <c r="E346" s="18" t="s">
        <v>1</v>
      </c>
      <c r="F346" s="245">
        <v>15.300000000000001</v>
      </c>
      <c r="G346" s="37"/>
      <c r="H346" s="38"/>
    </row>
    <row r="347" s="2" customFormat="1" ht="16.8" customHeight="1">
      <c r="A347" s="37"/>
      <c r="B347" s="38"/>
      <c r="C347" s="244" t="s">
        <v>1</v>
      </c>
      <c r="D347" s="244" t="s">
        <v>1100</v>
      </c>
      <c r="E347" s="18" t="s">
        <v>1</v>
      </c>
      <c r="F347" s="245">
        <v>19.199999999999999</v>
      </c>
      <c r="G347" s="37"/>
      <c r="H347" s="38"/>
    </row>
    <row r="348" s="2" customFormat="1" ht="16.8" customHeight="1">
      <c r="A348" s="37"/>
      <c r="B348" s="38"/>
      <c r="C348" s="244" t="s">
        <v>168</v>
      </c>
      <c r="D348" s="244" t="s">
        <v>260</v>
      </c>
      <c r="E348" s="18" t="s">
        <v>1</v>
      </c>
      <c r="F348" s="245">
        <v>34.5</v>
      </c>
      <c r="G348" s="37"/>
      <c r="H348" s="38"/>
    </row>
    <row r="349" s="2" customFormat="1" ht="16.8" customHeight="1">
      <c r="A349" s="37"/>
      <c r="B349" s="38"/>
      <c r="C349" s="246" t="s">
        <v>2106</v>
      </c>
      <c r="D349" s="37"/>
      <c r="E349" s="37"/>
      <c r="F349" s="37"/>
      <c r="G349" s="37"/>
      <c r="H349" s="38"/>
    </row>
    <row r="350" s="2" customFormat="1" ht="16.8" customHeight="1">
      <c r="A350" s="37"/>
      <c r="B350" s="38"/>
      <c r="C350" s="244" t="s">
        <v>1096</v>
      </c>
      <c r="D350" s="244" t="s">
        <v>1097</v>
      </c>
      <c r="E350" s="18" t="s">
        <v>263</v>
      </c>
      <c r="F350" s="245">
        <v>34.5</v>
      </c>
      <c r="G350" s="37"/>
      <c r="H350" s="38"/>
    </row>
    <row r="351" s="2" customFormat="1" ht="16.8" customHeight="1">
      <c r="A351" s="37"/>
      <c r="B351" s="38"/>
      <c r="C351" s="244" t="s">
        <v>1102</v>
      </c>
      <c r="D351" s="244" t="s">
        <v>1103</v>
      </c>
      <c r="E351" s="18" t="s">
        <v>263</v>
      </c>
      <c r="F351" s="245">
        <v>76.5</v>
      </c>
      <c r="G351" s="37"/>
      <c r="H351" s="38"/>
    </row>
    <row r="352" s="2" customFormat="1" ht="16.8" customHeight="1">
      <c r="A352" s="37"/>
      <c r="B352" s="38"/>
      <c r="C352" s="244" t="s">
        <v>1674</v>
      </c>
      <c r="D352" s="244" t="s">
        <v>1675</v>
      </c>
      <c r="E352" s="18" t="s">
        <v>263</v>
      </c>
      <c r="F352" s="245">
        <v>2732.4859999999999</v>
      </c>
      <c r="G352" s="37"/>
      <c r="H352" s="38"/>
    </row>
    <row r="353" s="2" customFormat="1" ht="16.8" customHeight="1">
      <c r="A353" s="37"/>
      <c r="B353" s="38"/>
      <c r="C353" s="240" t="s">
        <v>171</v>
      </c>
      <c r="D353" s="241" t="s">
        <v>172</v>
      </c>
      <c r="E353" s="242" t="s">
        <v>1</v>
      </c>
      <c r="F353" s="243">
        <v>90</v>
      </c>
      <c r="G353" s="37"/>
      <c r="H353" s="38"/>
    </row>
    <row r="354" s="2" customFormat="1" ht="16.8" customHeight="1">
      <c r="A354" s="37"/>
      <c r="B354" s="38"/>
      <c r="C354" s="244" t="s">
        <v>1</v>
      </c>
      <c r="D354" s="244" t="s">
        <v>346</v>
      </c>
      <c r="E354" s="18" t="s">
        <v>1</v>
      </c>
      <c r="F354" s="245">
        <v>41</v>
      </c>
      <c r="G354" s="37"/>
      <c r="H354" s="38"/>
    </row>
    <row r="355" s="2" customFormat="1" ht="16.8" customHeight="1">
      <c r="A355" s="37"/>
      <c r="B355" s="38"/>
      <c r="C355" s="244" t="s">
        <v>1</v>
      </c>
      <c r="D355" s="244" t="s">
        <v>347</v>
      </c>
      <c r="E355" s="18" t="s">
        <v>1</v>
      </c>
      <c r="F355" s="245">
        <v>19</v>
      </c>
      <c r="G355" s="37"/>
      <c r="H355" s="38"/>
    </row>
    <row r="356" s="2" customFormat="1" ht="16.8" customHeight="1">
      <c r="A356" s="37"/>
      <c r="B356" s="38"/>
      <c r="C356" s="244" t="s">
        <v>1</v>
      </c>
      <c r="D356" s="244" t="s">
        <v>348</v>
      </c>
      <c r="E356" s="18" t="s">
        <v>1</v>
      </c>
      <c r="F356" s="245">
        <v>30</v>
      </c>
      <c r="G356" s="37"/>
      <c r="H356" s="38"/>
    </row>
    <row r="357" s="2" customFormat="1" ht="16.8" customHeight="1">
      <c r="A357" s="37"/>
      <c r="B357" s="38"/>
      <c r="C357" s="244" t="s">
        <v>171</v>
      </c>
      <c r="D357" s="244" t="s">
        <v>260</v>
      </c>
      <c r="E357" s="18" t="s">
        <v>1</v>
      </c>
      <c r="F357" s="245">
        <v>90</v>
      </c>
      <c r="G357" s="37"/>
      <c r="H357" s="38"/>
    </row>
    <row r="358" s="2" customFormat="1" ht="16.8" customHeight="1">
      <c r="A358" s="37"/>
      <c r="B358" s="38"/>
      <c r="C358" s="246" t="s">
        <v>2106</v>
      </c>
      <c r="D358" s="37"/>
      <c r="E358" s="37"/>
      <c r="F358" s="37"/>
      <c r="G358" s="37"/>
      <c r="H358" s="38"/>
    </row>
    <row r="359" s="2" customFormat="1" ht="16.8" customHeight="1">
      <c r="A359" s="37"/>
      <c r="B359" s="38"/>
      <c r="C359" s="244" t="s">
        <v>1113</v>
      </c>
      <c r="D359" s="244" t="s">
        <v>1114</v>
      </c>
      <c r="E359" s="18" t="s">
        <v>263</v>
      </c>
      <c r="F359" s="245">
        <v>90</v>
      </c>
      <c r="G359" s="37"/>
      <c r="H359" s="38"/>
    </row>
    <row r="360" s="2" customFormat="1" ht="16.8" customHeight="1">
      <c r="A360" s="37"/>
      <c r="B360" s="38"/>
      <c r="C360" s="244" t="s">
        <v>1135</v>
      </c>
      <c r="D360" s="244" t="s">
        <v>1136</v>
      </c>
      <c r="E360" s="18" t="s">
        <v>263</v>
      </c>
      <c r="F360" s="245">
        <v>163.845</v>
      </c>
      <c r="G360" s="37"/>
      <c r="H360" s="38"/>
    </row>
    <row r="361" s="2" customFormat="1" ht="16.8" customHeight="1">
      <c r="A361" s="37"/>
      <c r="B361" s="38"/>
      <c r="C361" s="244" t="s">
        <v>1139</v>
      </c>
      <c r="D361" s="244" t="s">
        <v>1140</v>
      </c>
      <c r="E361" s="18" t="s">
        <v>263</v>
      </c>
      <c r="F361" s="245">
        <v>90</v>
      </c>
      <c r="G361" s="37"/>
      <c r="H361" s="38"/>
    </row>
    <row r="362" s="2" customFormat="1" ht="16.8" customHeight="1">
      <c r="A362" s="37"/>
      <c r="B362" s="38"/>
      <c r="C362" s="244" t="s">
        <v>1674</v>
      </c>
      <c r="D362" s="244" t="s">
        <v>1675</v>
      </c>
      <c r="E362" s="18" t="s">
        <v>263</v>
      </c>
      <c r="F362" s="245">
        <v>2732.4859999999999</v>
      </c>
      <c r="G362" s="37"/>
      <c r="H362" s="38"/>
    </row>
    <row r="363" s="2" customFormat="1" ht="16.8" customHeight="1">
      <c r="A363" s="37"/>
      <c r="B363" s="38"/>
      <c r="C363" s="244" t="s">
        <v>1143</v>
      </c>
      <c r="D363" s="244" t="s">
        <v>1144</v>
      </c>
      <c r="E363" s="18" t="s">
        <v>263</v>
      </c>
      <c r="F363" s="245">
        <v>91.799999999999997</v>
      </c>
      <c r="G363" s="37"/>
      <c r="H363" s="38"/>
    </row>
    <row r="364" s="2" customFormat="1" ht="16.8" customHeight="1">
      <c r="A364" s="37"/>
      <c r="B364" s="38"/>
      <c r="C364" s="240" t="s">
        <v>174</v>
      </c>
      <c r="D364" s="241" t="s">
        <v>175</v>
      </c>
      <c r="E364" s="242" t="s">
        <v>1</v>
      </c>
      <c r="F364" s="243">
        <v>73.844999999999999</v>
      </c>
      <c r="G364" s="37"/>
      <c r="H364" s="38"/>
    </row>
    <row r="365" s="2" customFormat="1" ht="16.8" customHeight="1">
      <c r="A365" s="37"/>
      <c r="B365" s="38"/>
      <c r="C365" s="244" t="s">
        <v>1</v>
      </c>
      <c r="D365" s="244" t="s">
        <v>1120</v>
      </c>
      <c r="E365" s="18" t="s">
        <v>1</v>
      </c>
      <c r="F365" s="245">
        <v>4.3179999999999996</v>
      </c>
      <c r="G365" s="37"/>
      <c r="H365" s="38"/>
    </row>
    <row r="366" s="2" customFormat="1" ht="16.8" customHeight="1">
      <c r="A366" s="37"/>
      <c r="B366" s="38"/>
      <c r="C366" s="244" t="s">
        <v>1</v>
      </c>
      <c r="D366" s="244" t="s">
        <v>1121</v>
      </c>
      <c r="E366" s="18" t="s">
        <v>1</v>
      </c>
      <c r="F366" s="245">
        <v>3.0419999999999998</v>
      </c>
      <c r="G366" s="37"/>
      <c r="H366" s="38"/>
    </row>
    <row r="367" s="2" customFormat="1" ht="16.8" customHeight="1">
      <c r="A367" s="37"/>
      <c r="B367" s="38"/>
      <c r="C367" s="244" t="s">
        <v>1</v>
      </c>
      <c r="D367" s="244" t="s">
        <v>1122</v>
      </c>
      <c r="E367" s="18" t="s">
        <v>1</v>
      </c>
      <c r="F367" s="245">
        <v>5.75</v>
      </c>
      <c r="G367" s="37"/>
      <c r="H367" s="38"/>
    </row>
    <row r="368" s="2" customFormat="1" ht="16.8" customHeight="1">
      <c r="A368" s="37"/>
      <c r="B368" s="38"/>
      <c r="C368" s="244" t="s">
        <v>1</v>
      </c>
      <c r="D368" s="244" t="s">
        <v>1123</v>
      </c>
      <c r="E368" s="18" t="s">
        <v>1</v>
      </c>
      <c r="F368" s="245">
        <v>3.302</v>
      </c>
      <c r="G368" s="37"/>
      <c r="H368" s="38"/>
    </row>
    <row r="369" s="2" customFormat="1" ht="16.8" customHeight="1">
      <c r="A369" s="37"/>
      <c r="B369" s="38"/>
      <c r="C369" s="244" t="s">
        <v>1</v>
      </c>
      <c r="D369" s="244" t="s">
        <v>1124</v>
      </c>
      <c r="E369" s="18" t="s">
        <v>1</v>
      </c>
      <c r="F369" s="245">
        <v>4.4779999999999998</v>
      </c>
      <c r="G369" s="37"/>
      <c r="H369" s="38"/>
    </row>
    <row r="370" s="2" customFormat="1" ht="16.8" customHeight="1">
      <c r="A370" s="37"/>
      <c r="B370" s="38"/>
      <c r="C370" s="244" t="s">
        <v>1</v>
      </c>
      <c r="D370" s="244" t="s">
        <v>1125</v>
      </c>
      <c r="E370" s="18" t="s">
        <v>1</v>
      </c>
      <c r="F370" s="245">
        <v>25.253</v>
      </c>
      <c r="G370" s="37"/>
      <c r="H370" s="38"/>
    </row>
    <row r="371" s="2" customFormat="1" ht="16.8" customHeight="1">
      <c r="A371" s="37"/>
      <c r="B371" s="38"/>
      <c r="C371" s="244" t="s">
        <v>1</v>
      </c>
      <c r="D371" s="244" t="s">
        <v>1126</v>
      </c>
      <c r="E371" s="18" t="s">
        <v>1</v>
      </c>
      <c r="F371" s="245">
        <v>3.7450000000000001</v>
      </c>
      <c r="G371" s="37"/>
      <c r="H371" s="38"/>
    </row>
    <row r="372" s="2" customFormat="1" ht="16.8" customHeight="1">
      <c r="A372" s="37"/>
      <c r="B372" s="38"/>
      <c r="C372" s="244" t="s">
        <v>1</v>
      </c>
      <c r="D372" s="244" t="s">
        <v>1127</v>
      </c>
      <c r="E372" s="18" t="s">
        <v>1</v>
      </c>
      <c r="F372" s="245">
        <v>1.988</v>
      </c>
      <c r="G372" s="37"/>
      <c r="H372" s="38"/>
    </row>
    <row r="373" s="2" customFormat="1" ht="16.8" customHeight="1">
      <c r="A373" s="37"/>
      <c r="B373" s="38"/>
      <c r="C373" s="244" t="s">
        <v>1</v>
      </c>
      <c r="D373" s="244" t="s">
        <v>1128</v>
      </c>
      <c r="E373" s="18" t="s">
        <v>1</v>
      </c>
      <c r="F373" s="245">
        <v>3.7970000000000002</v>
      </c>
      <c r="G373" s="37"/>
      <c r="H373" s="38"/>
    </row>
    <row r="374" s="2" customFormat="1" ht="16.8" customHeight="1">
      <c r="A374" s="37"/>
      <c r="B374" s="38"/>
      <c r="C374" s="244" t="s">
        <v>1</v>
      </c>
      <c r="D374" s="244" t="s">
        <v>1129</v>
      </c>
      <c r="E374" s="18" t="s">
        <v>1</v>
      </c>
      <c r="F374" s="245">
        <v>3.7450000000000001</v>
      </c>
      <c r="G374" s="37"/>
      <c r="H374" s="38"/>
    </row>
    <row r="375" s="2" customFormat="1" ht="16.8" customHeight="1">
      <c r="A375" s="37"/>
      <c r="B375" s="38"/>
      <c r="C375" s="244" t="s">
        <v>1</v>
      </c>
      <c r="D375" s="244" t="s">
        <v>1130</v>
      </c>
      <c r="E375" s="18" t="s">
        <v>1</v>
      </c>
      <c r="F375" s="245">
        <v>1.1100000000000001</v>
      </c>
      <c r="G375" s="37"/>
      <c r="H375" s="38"/>
    </row>
    <row r="376" s="2" customFormat="1" ht="16.8" customHeight="1">
      <c r="A376" s="37"/>
      <c r="B376" s="38"/>
      <c r="C376" s="244" t="s">
        <v>1</v>
      </c>
      <c r="D376" s="244" t="s">
        <v>1131</v>
      </c>
      <c r="E376" s="18" t="s">
        <v>1</v>
      </c>
      <c r="F376" s="245">
        <v>3.4969999999999999</v>
      </c>
      <c r="G376" s="37"/>
      <c r="H376" s="38"/>
    </row>
    <row r="377" s="2" customFormat="1" ht="16.8" customHeight="1">
      <c r="A377" s="37"/>
      <c r="B377" s="38"/>
      <c r="C377" s="244" t="s">
        <v>1</v>
      </c>
      <c r="D377" s="244" t="s">
        <v>1132</v>
      </c>
      <c r="E377" s="18" t="s">
        <v>1</v>
      </c>
      <c r="F377" s="245">
        <v>5.5</v>
      </c>
      <c r="G377" s="37"/>
      <c r="H377" s="38"/>
    </row>
    <row r="378" s="2" customFormat="1" ht="16.8" customHeight="1">
      <c r="A378" s="37"/>
      <c r="B378" s="38"/>
      <c r="C378" s="244" t="s">
        <v>1</v>
      </c>
      <c r="D378" s="244" t="s">
        <v>1133</v>
      </c>
      <c r="E378" s="18" t="s">
        <v>1</v>
      </c>
      <c r="F378" s="245">
        <v>4.3200000000000003</v>
      </c>
      <c r="G378" s="37"/>
      <c r="H378" s="38"/>
    </row>
    <row r="379" s="2" customFormat="1" ht="16.8" customHeight="1">
      <c r="A379" s="37"/>
      <c r="B379" s="38"/>
      <c r="C379" s="244" t="s">
        <v>174</v>
      </c>
      <c r="D379" s="244" t="s">
        <v>260</v>
      </c>
      <c r="E379" s="18" t="s">
        <v>1</v>
      </c>
      <c r="F379" s="245">
        <v>73.844999999999999</v>
      </c>
      <c r="G379" s="37"/>
      <c r="H379" s="38"/>
    </row>
    <row r="380" s="2" customFormat="1" ht="16.8" customHeight="1">
      <c r="A380" s="37"/>
      <c r="B380" s="38"/>
      <c r="C380" s="246" t="s">
        <v>2106</v>
      </c>
      <c r="D380" s="37"/>
      <c r="E380" s="37"/>
      <c r="F380" s="37"/>
      <c r="G380" s="37"/>
      <c r="H380" s="38"/>
    </row>
    <row r="381" s="2" customFormat="1" ht="16.8" customHeight="1">
      <c r="A381" s="37"/>
      <c r="B381" s="38"/>
      <c r="C381" s="244" t="s">
        <v>1117</v>
      </c>
      <c r="D381" s="244" t="s">
        <v>1118</v>
      </c>
      <c r="E381" s="18" t="s">
        <v>263</v>
      </c>
      <c r="F381" s="245">
        <v>73.844999999999999</v>
      </c>
      <c r="G381" s="37"/>
      <c r="H381" s="38"/>
    </row>
    <row r="382" s="2" customFormat="1" ht="16.8" customHeight="1">
      <c r="A382" s="37"/>
      <c r="B382" s="38"/>
      <c r="C382" s="244" t="s">
        <v>1135</v>
      </c>
      <c r="D382" s="244" t="s">
        <v>1136</v>
      </c>
      <c r="E382" s="18" t="s">
        <v>263</v>
      </c>
      <c r="F382" s="245">
        <v>163.845</v>
      </c>
      <c r="G382" s="37"/>
      <c r="H382" s="38"/>
    </row>
    <row r="383" s="2" customFormat="1" ht="16.8" customHeight="1">
      <c r="A383" s="37"/>
      <c r="B383" s="38"/>
      <c r="C383" s="244" t="s">
        <v>1674</v>
      </c>
      <c r="D383" s="244" t="s">
        <v>1675</v>
      </c>
      <c r="E383" s="18" t="s">
        <v>263</v>
      </c>
      <c r="F383" s="245">
        <v>2732.4859999999999</v>
      </c>
      <c r="G383" s="37"/>
      <c r="H383" s="38"/>
    </row>
    <row r="384" s="2" customFormat="1" ht="16.8" customHeight="1">
      <c r="A384" s="37"/>
      <c r="B384" s="38"/>
      <c r="C384" s="240" t="s">
        <v>177</v>
      </c>
      <c r="D384" s="241" t="s">
        <v>178</v>
      </c>
      <c r="E384" s="242" t="s">
        <v>1</v>
      </c>
      <c r="F384" s="243">
        <v>21</v>
      </c>
      <c r="G384" s="37"/>
      <c r="H384" s="38"/>
    </row>
    <row r="385" s="2" customFormat="1" ht="16.8" customHeight="1">
      <c r="A385" s="37"/>
      <c r="B385" s="38"/>
      <c r="C385" s="244" t="s">
        <v>1</v>
      </c>
      <c r="D385" s="244" t="s">
        <v>1151</v>
      </c>
      <c r="E385" s="18" t="s">
        <v>1</v>
      </c>
      <c r="F385" s="245">
        <v>12</v>
      </c>
      <c r="G385" s="37"/>
      <c r="H385" s="38"/>
    </row>
    <row r="386" s="2" customFormat="1" ht="16.8" customHeight="1">
      <c r="A386" s="37"/>
      <c r="B386" s="38"/>
      <c r="C386" s="244" t="s">
        <v>1</v>
      </c>
      <c r="D386" s="244" t="s">
        <v>1152</v>
      </c>
      <c r="E386" s="18" t="s">
        <v>1</v>
      </c>
      <c r="F386" s="245">
        <v>9</v>
      </c>
      <c r="G386" s="37"/>
      <c r="H386" s="38"/>
    </row>
    <row r="387" s="2" customFormat="1" ht="16.8" customHeight="1">
      <c r="A387" s="37"/>
      <c r="B387" s="38"/>
      <c r="C387" s="244" t="s">
        <v>177</v>
      </c>
      <c r="D387" s="244" t="s">
        <v>260</v>
      </c>
      <c r="E387" s="18" t="s">
        <v>1</v>
      </c>
      <c r="F387" s="245">
        <v>21</v>
      </c>
      <c r="G387" s="37"/>
      <c r="H387" s="38"/>
    </row>
    <row r="388" s="2" customFormat="1" ht="16.8" customHeight="1">
      <c r="A388" s="37"/>
      <c r="B388" s="38"/>
      <c r="C388" s="246" t="s">
        <v>2106</v>
      </c>
      <c r="D388" s="37"/>
      <c r="E388" s="37"/>
      <c r="F388" s="37"/>
      <c r="G388" s="37"/>
      <c r="H388" s="38"/>
    </row>
    <row r="389" s="2" customFormat="1" ht="16.8" customHeight="1">
      <c r="A389" s="37"/>
      <c r="B389" s="38"/>
      <c r="C389" s="244" t="s">
        <v>1148</v>
      </c>
      <c r="D389" s="244" t="s">
        <v>1149</v>
      </c>
      <c r="E389" s="18" t="s">
        <v>515</v>
      </c>
      <c r="F389" s="245">
        <v>21</v>
      </c>
      <c r="G389" s="37"/>
      <c r="H389" s="38"/>
    </row>
    <row r="390" s="2" customFormat="1" ht="16.8" customHeight="1">
      <c r="A390" s="37"/>
      <c r="B390" s="38"/>
      <c r="C390" s="244" t="s">
        <v>1102</v>
      </c>
      <c r="D390" s="244" t="s">
        <v>1103</v>
      </c>
      <c r="E390" s="18" t="s">
        <v>263</v>
      </c>
      <c r="F390" s="245">
        <v>76.5</v>
      </c>
      <c r="G390" s="37"/>
      <c r="H390" s="38"/>
    </row>
    <row r="391" s="2" customFormat="1" ht="16.8" customHeight="1">
      <c r="A391" s="37"/>
      <c r="B391" s="38"/>
      <c r="C391" s="244" t="s">
        <v>1674</v>
      </c>
      <c r="D391" s="244" t="s">
        <v>1675</v>
      </c>
      <c r="E391" s="18" t="s">
        <v>263</v>
      </c>
      <c r="F391" s="245">
        <v>2732.4859999999999</v>
      </c>
      <c r="G391" s="37"/>
      <c r="H391" s="38"/>
    </row>
    <row r="392" s="2" customFormat="1" ht="16.8" customHeight="1">
      <c r="A392" s="37"/>
      <c r="B392" s="38"/>
      <c r="C392" s="240" t="s">
        <v>179</v>
      </c>
      <c r="D392" s="241" t="s">
        <v>180</v>
      </c>
      <c r="E392" s="242" t="s">
        <v>1</v>
      </c>
      <c r="F392" s="243">
        <v>21</v>
      </c>
      <c r="G392" s="37"/>
      <c r="H392" s="38"/>
    </row>
    <row r="393" s="2" customFormat="1" ht="16.8" customHeight="1">
      <c r="A393" s="37"/>
      <c r="B393" s="38"/>
      <c r="C393" s="244" t="s">
        <v>1</v>
      </c>
      <c r="D393" s="244" t="s">
        <v>1157</v>
      </c>
      <c r="E393" s="18" t="s">
        <v>1</v>
      </c>
      <c r="F393" s="245">
        <v>9</v>
      </c>
      <c r="G393" s="37"/>
      <c r="H393" s="38"/>
    </row>
    <row r="394" s="2" customFormat="1" ht="16.8" customHeight="1">
      <c r="A394" s="37"/>
      <c r="B394" s="38"/>
      <c r="C394" s="244" t="s">
        <v>1</v>
      </c>
      <c r="D394" s="244" t="s">
        <v>1158</v>
      </c>
      <c r="E394" s="18" t="s">
        <v>1</v>
      </c>
      <c r="F394" s="245">
        <v>12</v>
      </c>
      <c r="G394" s="37"/>
      <c r="H394" s="38"/>
    </row>
    <row r="395" s="2" customFormat="1" ht="16.8" customHeight="1">
      <c r="A395" s="37"/>
      <c r="B395" s="38"/>
      <c r="C395" s="244" t="s">
        <v>179</v>
      </c>
      <c r="D395" s="244" t="s">
        <v>260</v>
      </c>
      <c r="E395" s="18" t="s">
        <v>1</v>
      </c>
      <c r="F395" s="245">
        <v>21</v>
      </c>
      <c r="G395" s="37"/>
      <c r="H395" s="38"/>
    </row>
    <row r="396" s="2" customFormat="1" ht="16.8" customHeight="1">
      <c r="A396" s="37"/>
      <c r="B396" s="38"/>
      <c r="C396" s="246" t="s">
        <v>2106</v>
      </c>
      <c r="D396" s="37"/>
      <c r="E396" s="37"/>
      <c r="F396" s="37"/>
      <c r="G396" s="37"/>
      <c r="H396" s="38"/>
    </row>
    <row r="397" s="2" customFormat="1" ht="16.8" customHeight="1">
      <c r="A397" s="37"/>
      <c r="B397" s="38"/>
      <c r="C397" s="244" t="s">
        <v>1154</v>
      </c>
      <c r="D397" s="244" t="s">
        <v>1155</v>
      </c>
      <c r="E397" s="18" t="s">
        <v>515</v>
      </c>
      <c r="F397" s="245">
        <v>21</v>
      </c>
      <c r="G397" s="37"/>
      <c r="H397" s="38"/>
    </row>
    <row r="398" s="2" customFormat="1" ht="16.8" customHeight="1">
      <c r="A398" s="37"/>
      <c r="B398" s="38"/>
      <c r="C398" s="244" t="s">
        <v>1102</v>
      </c>
      <c r="D398" s="244" t="s">
        <v>1103</v>
      </c>
      <c r="E398" s="18" t="s">
        <v>263</v>
      </c>
      <c r="F398" s="245">
        <v>76.5</v>
      </c>
      <c r="G398" s="37"/>
      <c r="H398" s="38"/>
    </row>
    <row r="399" s="2" customFormat="1" ht="16.8" customHeight="1">
      <c r="A399" s="37"/>
      <c r="B399" s="38"/>
      <c r="C399" s="244" t="s">
        <v>1674</v>
      </c>
      <c r="D399" s="244" t="s">
        <v>1675</v>
      </c>
      <c r="E399" s="18" t="s">
        <v>263</v>
      </c>
      <c r="F399" s="245">
        <v>2732.4859999999999</v>
      </c>
      <c r="G399" s="37"/>
      <c r="H399" s="38"/>
    </row>
    <row r="400" s="2" customFormat="1" ht="16.8" customHeight="1">
      <c r="A400" s="37"/>
      <c r="B400" s="38"/>
      <c r="C400" s="240" t="s">
        <v>181</v>
      </c>
      <c r="D400" s="241" t="s">
        <v>182</v>
      </c>
      <c r="E400" s="242" t="s">
        <v>1</v>
      </c>
      <c r="F400" s="243">
        <v>109.39</v>
      </c>
      <c r="G400" s="37"/>
      <c r="H400" s="38"/>
    </row>
    <row r="401" s="2" customFormat="1" ht="16.8" customHeight="1">
      <c r="A401" s="37"/>
      <c r="B401" s="38"/>
      <c r="C401" s="244" t="s">
        <v>1</v>
      </c>
      <c r="D401" s="244" t="s">
        <v>1467</v>
      </c>
      <c r="E401" s="18" t="s">
        <v>1</v>
      </c>
      <c r="F401" s="245">
        <v>34.039999999999999</v>
      </c>
      <c r="G401" s="37"/>
      <c r="H401" s="38"/>
    </row>
    <row r="402" s="2" customFormat="1" ht="16.8" customHeight="1">
      <c r="A402" s="37"/>
      <c r="B402" s="38"/>
      <c r="C402" s="244" t="s">
        <v>1</v>
      </c>
      <c r="D402" s="244" t="s">
        <v>1468</v>
      </c>
      <c r="E402" s="18" t="s">
        <v>1</v>
      </c>
      <c r="F402" s="245">
        <v>17.940000000000001</v>
      </c>
      <c r="G402" s="37"/>
      <c r="H402" s="38"/>
    </row>
    <row r="403" s="2" customFormat="1" ht="16.8" customHeight="1">
      <c r="A403" s="37"/>
      <c r="B403" s="38"/>
      <c r="C403" s="244" t="s">
        <v>1</v>
      </c>
      <c r="D403" s="244" t="s">
        <v>1469</v>
      </c>
      <c r="E403" s="18" t="s">
        <v>1</v>
      </c>
      <c r="F403" s="245">
        <v>17.98</v>
      </c>
      <c r="G403" s="37"/>
      <c r="H403" s="38"/>
    </row>
    <row r="404" s="2" customFormat="1" ht="16.8" customHeight="1">
      <c r="A404" s="37"/>
      <c r="B404" s="38"/>
      <c r="C404" s="244" t="s">
        <v>1</v>
      </c>
      <c r="D404" s="244" t="s">
        <v>1470</v>
      </c>
      <c r="E404" s="18" t="s">
        <v>1</v>
      </c>
      <c r="F404" s="245">
        <v>39.43</v>
      </c>
      <c r="G404" s="37"/>
      <c r="H404" s="38"/>
    </row>
    <row r="405" s="2" customFormat="1" ht="16.8" customHeight="1">
      <c r="A405" s="37"/>
      <c r="B405" s="38"/>
      <c r="C405" s="244" t="s">
        <v>181</v>
      </c>
      <c r="D405" s="244" t="s">
        <v>260</v>
      </c>
      <c r="E405" s="18" t="s">
        <v>1</v>
      </c>
      <c r="F405" s="245">
        <v>109.39</v>
      </c>
      <c r="G405" s="37"/>
      <c r="H405" s="38"/>
    </row>
    <row r="406" s="2" customFormat="1" ht="16.8" customHeight="1">
      <c r="A406" s="37"/>
      <c r="B406" s="38"/>
      <c r="C406" s="246" t="s">
        <v>2106</v>
      </c>
      <c r="D406" s="37"/>
      <c r="E406" s="37"/>
      <c r="F406" s="37"/>
      <c r="G406" s="37"/>
      <c r="H406" s="38"/>
    </row>
    <row r="407" s="2" customFormat="1" ht="16.8" customHeight="1">
      <c r="A407" s="37"/>
      <c r="B407" s="38"/>
      <c r="C407" s="244" t="s">
        <v>1464</v>
      </c>
      <c r="D407" s="244" t="s">
        <v>1465</v>
      </c>
      <c r="E407" s="18" t="s">
        <v>263</v>
      </c>
      <c r="F407" s="245">
        <v>109.39</v>
      </c>
      <c r="G407" s="37"/>
      <c r="H407" s="38"/>
    </row>
    <row r="408" s="2" customFormat="1" ht="16.8" customHeight="1">
      <c r="A408" s="37"/>
      <c r="B408" s="38"/>
      <c r="C408" s="244" t="s">
        <v>1472</v>
      </c>
      <c r="D408" s="244" t="s">
        <v>1473</v>
      </c>
      <c r="E408" s="18" t="s">
        <v>263</v>
      </c>
      <c r="F408" s="245">
        <v>180.66999999999999</v>
      </c>
      <c r="G408" s="37"/>
      <c r="H408" s="38"/>
    </row>
    <row r="409" s="2" customFormat="1" ht="16.8" customHeight="1">
      <c r="A409" s="37"/>
      <c r="B409" s="38"/>
      <c r="C409" s="240" t="s">
        <v>184</v>
      </c>
      <c r="D409" s="241" t="s">
        <v>185</v>
      </c>
      <c r="E409" s="242" t="s">
        <v>1</v>
      </c>
      <c r="F409" s="243">
        <v>284.09500000000003</v>
      </c>
      <c r="G409" s="37"/>
      <c r="H409" s="38"/>
    </row>
    <row r="410" s="2" customFormat="1" ht="16.8" customHeight="1">
      <c r="A410" s="37"/>
      <c r="B410" s="38"/>
      <c r="C410" s="244" t="s">
        <v>1</v>
      </c>
      <c r="D410" s="244" t="s">
        <v>1535</v>
      </c>
      <c r="E410" s="18" t="s">
        <v>1</v>
      </c>
      <c r="F410" s="245">
        <v>1.125</v>
      </c>
      <c r="G410" s="37"/>
      <c r="H410" s="38"/>
    </row>
    <row r="411" s="2" customFormat="1" ht="16.8" customHeight="1">
      <c r="A411" s="37"/>
      <c r="B411" s="38"/>
      <c r="C411" s="244" t="s">
        <v>1</v>
      </c>
      <c r="D411" s="244" t="s">
        <v>1536</v>
      </c>
      <c r="E411" s="18" t="s">
        <v>1</v>
      </c>
      <c r="F411" s="245">
        <v>2.0249999999999999</v>
      </c>
      <c r="G411" s="37"/>
      <c r="H411" s="38"/>
    </row>
    <row r="412" s="2" customFormat="1" ht="16.8" customHeight="1">
      <c r="A412" s="37"/>
      <c r="B412" s="38"/>
      <c r="C412" s="244" t="s">
        <v>1</v>
      </c>
      <c r="D412" s="244" t="s">
        <v>1537</v>
      </c>
      <c r="E412" s="18" t="s">
        <v>1</v>
      </c>
      <c r="F412" s="245">
        <v>17.399999999999999</v>
      </c>
      <c r="G412" s="37"/>
      <c r="H412" s="38"/>
    </row>
    <row r="413" s="2" customFormat="1" ht="16.8" customHeight="1">
      <c r="A413" s="37"/>
      <c r="B413" s="38"/>
      <c r="C413" s="244" t="s">
        <v>1</v>
      </c>
      <c r="D413" s="244" t="s">
        <v>1538</v>
      </c>
      <c r="E413" s="18" t="s">
        <v>1</v>
      </c>
      <c r="F413" s="245">
        <v>1.8</v>
      </c>
      <c r="G413" s="37"/>
      <c r="H413" s="38"/>
    </row>
    <row r="414" s="2" customFormat="1" ht="16.8" customHeight="1">
      <c r="A414" s="37"/>
      <c r="B414" s="38"/>
      <c r="C414" s="244" t="s">
        <v>1</v>
      </c>
      <c r="D414" s="244" t="s">
        <v>1539</v>
      </c>
      <c r="E414" s="18" t="s">
        <v>1</v>
      </c>
      <c r="F414" s="245">
        <v>1.3500000000000001</v>
      </c>
      <c r="G414" s="37"/>
      <c r="H414" s="38"/>
    </row>
    <row r="415" s="2" customFormat="1" ht="16.8" customHeight="1">
      <c r="A415" s="37"/>
      <c r="B415" s="38"/>
      <c r="C415" s="244" t="s">
        <v>1</v>
      </c>
      <c r="D415" s="244" t="s">
        <v>1540</v>
      </c>
      <c r="E415" s="18" t="s">
        <v>1</v>
      </c>
      <c r="F415" s="245">
        <v>12</v>
      </c>
      <c r="G415" s="37"/>
      <c r="H415" s="38"/>
    </row>
    <row r="416" s="2" customFormat="1" ht="16.8" customHeight="1">
      <c r="A416" s="37"/>
      <c r="B416" s="38"/>
      <c r="C416" s="244" t="s">
        <v>1</v>
      </c>
      <c r="D416" s="244" t="s">
        <v>1541</v>
      </c>
      <c r="E416" s="18" t="s">
        <v>1</v>
      </c>
      <c r="F416" s="245">
        <v>12.6</v>
      </c>
      <c r="G416" s="37"/>
      <c r="H416" s="38"/>
    </row>
    <row r="417" s="2" customFormat="1" ht="16.8" customHeight="1">
      <c r="A417" s="37"/>
      <c r="B417" s="38"/>
      <c r="C417" s="244" t="s">
        <v>1</v>
      </c>
      <c r="D417" s="244" t="s">
        <v>1542</v>
      </c>
      <c r="E417" s="18" t="s">
        <v>1</v>
      </c>
      <c r="F417" s="245">
        <v>30.600000000000001</v>
      </c>
      <c r="G417" s="37"/>
      <c r="H417" s="38"/>
    </row>
    <row r="418" s="2" customFormat="1" ht="16.8" customHeight="1">
      <c r="A418" s="37"/>
      <c r="B418" s="38"/>
      <c r="C418" s="244" t="s">
        <v>1</v>
      </c>
      <c r="D418" s="244" t="s">
        <v>973</v>
      </c>
      <c r="E418" s="18" t="s">
        <v>1</v>
      </c>
      <c r="F418" s="245">
        <v>22.800000000000001</v>
      </c>
      <c r="G418" s="37"/>
      <c r="H418" s="38"/>
    </row>
    <row r="419" s="2" customFormat="1" ht="16.8" customHeight="1">
      <c r="A419" s="37"/>
      <c r="B419" s="38"/>
      <c r="C419" s="244" t="s">
        <v>1</v>
      </c>
      <c r="D419" s="244" t="s">
        <v>1543</v>
      </c>
      <c r="E419" s="18" t="s">
        <v>1</v>
      </c>
      <c r="F419" s="245">
        <v>14.6</v>
      </c>
      <c r="G419" s="37"/>
      <c r="H419" s="38"/>
    </row>
    <row r="420" s="2" customFormat="1" ht="16.8" customHeight="1">
      <c r="A420" s="37"/>
      <c r="B420" s="38"/>
      <c r="C420" s="244" t="s">
        <v>1</v>
      </c>
      <c r="D420" s="244" t="s">
        <v>1544</v>
      </c>
      <c r="E420" s="18" t="s">
        <v>1</v>
      </c>
      <c r="F420" s="245">
        <v>34.799999999999997</v>
      </c>
      <c r="G420" s="37"/>
      <c r="H420" s="38"/>
    </row>
    <row r="421" s="2" customFormat="1" ht="16.8" customHeight="1">
      <c r="A421" s="37"/>
      <c r="B421" s="38"/>
      <c r="C421" s="244" t="s">
        <v>1</v>
      </c>
      <c r="D421" s="244" t="s">
        <v>1545</v>
      </c>
      <c r="E421" s="18" t="s">
        <v>1</v>
      </c>
      <c r="F421" s="245">
        <v>15.199999999999999</v>
      </c>
      <c r="G421" s="37"/>
      <c r="H421" s="38"/>
    </row>
    <row r="422" s="2" customFormat="1" ht="16.8" customHeight="1">
      <c r="A422" s="37"/>
      <c r="B422" s="38"/>
      <c r="C422" s="244" t="s">
        <v>1</v>
      </c>
      <c r="D422" s="244" t="s">
        <v>1546</v>
      </c>
      <c r="E422" s="18" t="s">
        <v>1</v>
      </c>
      <c r="F422" s="245">
        <v>3.1499999999999999</v>
      </c>
      <c r="G422" s="37"/>
      <c r="H422" s="38"/>
    </row>
    <row r="423" s="2" customFormat="1" ht="16.8" customHeight="1">
      <c r="A423" s="37"/>
      <c r="B423" s="38"/>
      <c r="C423" s="244" t="s">
        <v>1</v>
      </c>
      <c r="D423" s="244" t="s">
        <v>1547</v>
      </c>
      <c r="E423" s="18" t="s">
        <v>1</v>
      </c>
      <c r="F423" s="245">
        <v>18.100000000000001</v>
      </c>
      <c r="G423" s="37"/>
      <c r="H423" s="38"/>
    </row>
    <row r="424" s="2" customFormat="1" ht="16.8" customHeight="1">
      <c r="A424" s="37"/>
      <c r="B424" s="38"/>
      <c r="C424" s="244" t="s">
        <v>1</v>
      </c>
      <c r="D424" s="244" t="s">
        <v>1548</v>
      </c>
      <c r="E424" s="18" t="s">
        <v>1</v>
      </c>
      <c r="F424" s="245">
        <v>2.25</v>
      </c>
      <c r="G424" s="37"/>
      <c r="H424" s="38"/>
    </row>
    <row r="425" s="2" customFormat="1" ht="16.8" customHeight="1">
      <c r="A425" s="37"/>
      <c r="B425" s="38"/>
      <c r="C425" s="244" t="s">
        <v>1</v>
      </c>
      <c r="D425" s="244" t="s">
        <v>1549</v>
      </c>
      <c r="E425" s="18" t="s">
        <v>1</v>
      </c>
      <c r="F425" s="245">
        <v>14.220000000000001</v>
      </c>
      <c r="G425" s="37"/>
      <c r="H425" s="38"/>
    </row>
    <row r="426" s="2" customFormat="1" ht="16.8" customHeight="1">
      <c r="A426" s="37"/>
      <c r="B426" s="38"/>
      <c r="C426" s="244" t="s">
        <v>1</v>
      </c>
      <c r="D426" s="244" t="s">
        <v>1550</v>
      </c>
      <c r="E426" s="18" t="s">
        <v>1</v>
      </c>
      <c r="F426" s="245">
        <v>15.6</v>
      </c>
      <c r="G426" s="37"/>
      <c r="H426" s="38"/>
    </row>
    <row r="427" s="2" customFormat="1" ht="16.8" customHeight="1">
      <c r="A427" s="37"/>
      <c r="B427" s="38"/>
      <c r="C427" s="244" t="s">
        <v>1</v>
      </c>
      <c r="D427" s="244" t="s">
        <v>1551</v>
      </c>
      <c r="E427" s="18" t="s">
        <v>1</v>
      </c>
      <c r="F427" s="245">
        <v>2.4750000000000001</v>
      </c>
      <c r="G427" s="37"/>
      <c r="H427" s="38"/>
    </row>
    <row r="428" s="2" customFormat="1" ht="16.8" customHeight="1">
      <c r="A428" s="37"/>
      <c r="B428" s="38"/>
      <c r="C428" s="244" t="s">
        <v>1</v>
      </c>
      <c r="D428" s="244" t="s">
        <v>1552</v>
      </c>
      <c r="E428" s="18" t="s">
        <v>1</v>
      </c>
      <c r="F428" s="245">
        <v>3</v>
      </c>
      <c r="G428" s="37"/>
      <c r="H428" s="38"/>
    </row>
    <row r="429" s="2" customFormat="1" ht="16.8" customHeight="1">
      <c r="A429" s="37"/>
      <c r="B429" s="38"/>
      <c r="C429" s="244" t="s">
        <v>1</v>
      </c>
      <c r="D429" s="244" t="s">
        <v>1553</v>
      </c>
      <c r="E429" s="18" t="s">
        <v>1</v>
      </c>
      <c r="F429" s="245">
        <v>19.399999999999999</v>
      </c>
      <c r="G429" s="37"/>
      <c r="H429" s="38"/>
    </row>
    <row r="430" s="2" customFormat="1" ht="16.8" customHeight="1">
      <c r="A430" s="37"/>
      <c r="B430" s="38"/>
      <c r="C430" s="244" t="s">
        <v>1</v>
      </c>
      <c r="D430" s="244" t="s">
        <v>1554</v>
      </c>
      <c r="E430" s="18" t="s">
        <v>1</v>
      </c>
      <c r="F430" s="245">
        <v>3.375</v>
      </c>
      <c r="G430" s="37"/>
      <c r="H430" s="38"/>
    </row>
    <row r="431" s="2" customFormat="1" ht="16.8" customHeight="1">
      <c r="A431" s="37"/>
      <c r="B431" s="38"/>
      <c r="C431" s="244" t="s">
        <v>1</v>
      </c>
      <c r="D431" s="244" t="s">
        <v>1555</v>
      </c>
      <c r="E431" s="18" t="s">
        <v>1</v>
      </c>
      <c r="F431" s="245">
        <v>17.600000000000001</v>
      </c>
      <c r="G431" s="37"/>
      <c r="H431" s="38"/>
    </row>
    <row r="432" s="2" customFormat="1" ht="16.8" customHeight="1">
      <c r="A432" s="37"/>
      <c r="B432" s="38"/>
      <c r="C432" s="244" t="s">
        <v>1</v>
      </c>
      <c r="D432" s="244" t="s">
        <v>1556</v>
      </c>
      <c r="E432" s="18" t="s">
        <v>1</v>
      </c>
      <c r="F432" s="245">
        <v>15.4</v>
      </c>
      <c r="G432" s="37"/>
      <c r="H432" s="38"/>
    </row>
    <row r="433" s="2" customFormat="1" ht="16.8" customHeight="1">
      <c r="A433" s="37"/>
      <c r="B433" s="38"/>
      <c r="C433" s="244" t="s">
        <v>1</v>
      </c>
      <c r="D433" s="244" t="s">
        <v>1557</v>
      </c>
      <c r="E433" s="18" t="s">
        <v>1</v>
      </c>
      <c r="F433" s="245">
        <v>3.2250000000000001</v>
      </c>
      <c r="G433" s="37"/>
      <c r="H433" s="38"/>
    </row>
    <row r="434" s="2" customFormat="1" ht="16.8" customHeight="1">
      <c r="A434" s="37"/>
      <c r="B434" s="38"/>
      <c r="C434" s="244" t="s">
        <v>184</v>
      </c>
      <c r="D434" s="244" t="s">
        <v>272</v>
      </c>
      <c r="E434" s="18" t="s">
        <v>1</v>
      </c>
      <c r="F434" s="245">
        <v>284.09500000000003</v>
      </c>
      <c r="G434" s="37"/>
      <c r="H434" s="38"/>
    </row>
    <row r="435" s="2" customFormat="1" ht="16.8" customHeight="1">
      <c r="A435" s="37"/>
      <c r="B435" s="38"/>
      <c r="C435" s="246" t="s">
        <v>2106</v>
      </c>
      <c r="D435" s="37"/>
      <c r="E435" s="37"/>
      <c r="F435" s="37"/>
      <c r="G435" s="37"/>
      <c r="H435" s="38"/>
    </row>
    <row r="436" s="2" customFormat="1" ht="16.8" customHeight="1">
      <c r="A436" s="37"/>
      <c r="B436" s="38"/>
      <c r="C436" s="244" t="s">
        <v>1532</v>
      </c>
      <c r="D436" s="244" t="s">
        <v>1533</v>
      </c>
      <c r="E436" s="18" t="s">
        <v>263</v>
      </c>
      <c r="F436" s="245">
        <v>284.09500000000003</v>
      </c>
      <c r="G436" s="37"/>
      <c r="H436" s="38"/>
    </row>
    <row r="437" s="2" customFormat="1" ht="16.8" customHeight="1">
      <c r="A437" s="37"/>
      <c r="B437" s="38"/>
      <c r="C437" s="244" t="s">
        <v>1615</v>
      </c>
      <c r="D437" s="244" t="s">
        <v>1616</v>
      </c>
      <c r="E437" s="18" t="s">
        <v>263</v>
      </c>
      <c r="F437" s="245">
        <v>284.09500000000003</v>
      </c>
      <c r="G437" s="37"/>
      <c r="H437" s="38"/>
    </row>
    <row r="438" s="2" customFormat="1" ht="16.8" customHeight="1">
      <c r="A438" s="37"/>
      <c r="B438" s="38"/>
      <c r="C438" s="244" t="s">
        <v>1559</v>
      </c>
      <c r="D438" s="244" t="s">
        <v>1560</v>
      </c>
      <c r="E438" s="18" t="s">
        <v>263</v>
      </c>
      <c r="F438" s="245">
        <v>312.505</v>
      </c>
      <c r="G438" s="37"/>
      <c r="H438" s="38"/>
    </row>
    <row r="439" s="2" customFormat="1" ht="16.8" customHeight="1">
      <c r="A439" s="37"/>
      <c r="B439" s="38"/>
      <c r="C439" s="240" t="s">
        <v>187</v>
      </c>
      <c r="D439" s="241" t="s">
        <v>188</v>
      </c>
      <c r="E439" s="242" t="s">
        <v>1</v>
      </c>
      <c r="F439" s="243">
        <v>103.81</v>
      </c>
      <c r="G439" s="37"/>
      <c r="H439" s="38"/>
    </row>
    <row r="440" s="2" customFormat="1" ht="16.8" customHeight="1">
      <c r="A440" s="37"/>
      <c r="B440" s="38"/>
      <c r="C440" s="244" t="s">
        <v>1</v>
      </c>
      <c r="D440" s="244" t="s">
        <v>690</v>
      </c>
      <c r="E440" s="18" t="s">
        <v>1</v>
      </c>
      <c r="F440" s="245">
        <v>26.190000000000001</v>
      </c>
      <c r="G440" s="37"/>
      <c r="H440" s="38"/>
    </row>
    <row r="441" s="2" customFormat="1" ht="16.8" customHeight="1">
      <c r="A441" s="37"/>
      <c r="B441" s="38"/>
      <c r="C441" s="244" t="s">
        <v>1</v>
      </c>
      <c r="D441" s="244" t="s">
        <v>691</v>
      </c>
      <c r="E441" s="18" t="s">
        <v>1</v>
      </c>
      <c r="F441" s="245">
        <v>38.810000000000002</v>
      </c>
      <c r="G441" s="37"/>
      <c r="H441" s="38"/>
    </row>
    <row r="442" s="2" customFormat="1" ht="16.8" customHeight="1">
      <c r="A442" s="37"/>
      <c r="B442" s="38"/>
      <c r="C442" s="244" t="s">
        <v>1</v>
      </c>
      <c r="D442" s="244" t="s">
        <v>692</v>
      </c>
      <c r="E442" s="18" t="s">
        <v>1</v>
      </c>
      <c r="F442" s="245">
        <v>38.810000000000002</v>
      </c>
      <c r="G442" s="37"/>
      <c r="H442" s="38"/>
    </row>
    <row r="443" s="2" customFormat="1" ht="16.8" customHeight="1">
      <c r="A443" s="37"/>
      <c r="B443" s="38"/>
      <c r="C443" s="244" t="s">
        <v>187</v>
      </c>
      <c r="D443" s="244" t="s">
        <v>693</v>
      </c>
      <c r="E443" s="18" t="s">
        <v>1</v>
      </c>
      <c r="F443" s="245">
        <v>103.81</v>
      </c>
      <c r="G443" s="37"/>
      <c r="H443" s="38"/>
    </row>
    <row r="444" s="2" customFormat="1" ht="16.8" customHeight="1">
      <c r="A444" s="37"/>
      <c r="B444" s="38"/>
      <c r="C444" s="246" t="s">
        <v>2106</v>
      </c>
      <c r="D444" s="37"/>
      <c r="E444" s="37"/>
      <c r="F444" s="37"/>
      <c r="G444" s="37"/>
      <c r="H444" s="38"/>
    </row>
    <row r="445" s="2" customFormat="1" ht="16.8" customHeight="1">
      <c r="A445" s="37"/>
      <c r="B445" s="38"/>
      <c r="C445" s="244" t="s">
        <v>678</v>
      </c>
      <c r="D445" s="244" t="s">
        <v>679</v>
      </c>
      <c r="E445" s="18" t="s">
        <v>263</v>
      </c>
      <c r="F445" s="245">
        <v>569.05999999999995</v>
      </c>
      <c r="G445" s="37"/>
      <c r="H445" s="38"/>
    </row>
    <row r="446" s="2" customFormat="1" ht="16.8" customHeight="1">
      <c r="A446" s="37"/>
      <c r="B446" s="38"/>
      <c r="C446" s="244" t="s">
        <v>700</v>
      </c>
      <c r="D446" s="244" t="s">
        <v>701</v>
      </c>
      <c r="E446" s="18" t="s">
        <v>251</v>
      </c>
      <c r="F446" s="245">
        <v>6.2290000000000001</v>
      </c>
      <c r="G446" s="37"/>
      <c r="H446" s="38"/>
    </row>
    <row r="447" s="2" customFormat="1" ht="16.8" customHeight="1">
      <c r="A447" s="37"/>
      <c r="B447" s="38"/>
      <c r="C447" s="244" t="s">
        <v>705</v>
      </c>
      <c r="D447" s="244" t="s">
        <v>706</v>
      </c>
      <c r="E447" s="18" t="s">
        <v>251</v>
      </c>
      <c r="F447" s="245">
        <v>8.6890000000000001</v>
      </c>
      <c r="G447" s="37"/>
      <c r="H447" s="38"/>
    </row>
    <row r="448" s="2" customFormat="1" ht="16.8" customHeight="1">
      <c r="A448" s="37"/>
      <c r="B448" s="38"/>
      <c r="C448" s="244" t="s">
        <v>709</v>
      </c>
      <c r="D448" s="244" t="s">
        <v>710</v>
      </c>
      <c r="E448" s="18" t="s">
        <v>251</v>
      </c>
      <c r="F448" s="245">
        <v>8.6890000000000001</v>
      </c>
      <c r="G448" s="37"/>
      <c r="H448" s="38"/>
    </row>
    <row r="449" s="2" customFormat="1" ht="16.8" customHeight="1">
      <c r="A449" s="37"/>
      <c r="B449" s="38"/>
      <c r="C449" s="244" t="s">
        <v>713</v>
      </c>
      <c r="D449" s="244" t="s">
        <v>714</v>
      </c>
      <c r="E449" s="18" t="s">
        <v>304</v>
      </c>
      <c r="F449" s="245">
        <v>0.41899999999999998</v>
      </c>
      <c r="G449" s="37"/>
      <c r="H449" s="38"/>
    </row>
    <row r="450" s="2" customFormat="1" ht="16.8" customHeight="1">
      <c r="A450" s="37"/>
      <c r="B450" s="38"/>
      <c r="C450" s="244" t="s">
        <v>719</v>
      </c>
      <c r="D450" s="244" t="s">
        <v>720</v>
      </c>
      <c r="E450" s="18" t="s">
        <v>263</v>
      </c>
      <c r="F450" s="245">
        <v>103.81</v>
      </c>
      <c r="G450" s="37"/>
      <c r="H450" s="38"/>
    </row>
    <row r="451" s="2" customFormat="1">
      <c r="A451" s="37"/>
      <c r="B451" s="38"/>
      <c r="C451" s="244" t="s">
        <v>962</v>
      </c>
      <c r="D451" s="244" t="s">
        <v>963</v>
      </c>
      <c r="E451" s="18" t="s">
        <v>263</v>
      </c>
      <c r="F451" s="245">
        <v>170.33000000000001</v>
      </c>
      <c r="G451" s="37"/>
      <c r="H451" s="38"/>
    </row>
    <row r="452" s="2" customFormat="1" ht="16.8" customHeight="1">
      <c r="A452" s="37"/>
      <c r="B452" s="38"/>
      <c r="C452" s="244" t="s">
        <v>1002</v>
      </c>
      <c r="D452" s="244" t="s">
        <v>1003</v>
      </c>
      <c r="E452" s="18" t="s">
        <v>263</v>
      </c>
      <c r="F452" s="245">
        <v>103.81</v>
      </c>
      <c r="G452" s="37"/>
      <c r="H452" s="38"/>
    </row>
    <row r="453" s="2" customFormat="1" ht="16.8" customHeight="1">
      <c r="A453" s="37"/>
      <c r="B453" s="38"/>
      <c r="C453" s="244" t="s">
        <v>1425</v>
      </c>
      <c r="D453" s="244" t="s">
        <v>1426</v>
      </c>
      <c r="E453" s="18" t="s">
        <v>263</v>
      </c>
      <c r="F453" s="245">
        <v>279</v>
      </c>
      <c r="G453" s="37"/>
      <c r="H453" s="38"/>
    </row>
    <row r="454" s="2" customFormat="1" ht="16.8" customHeight="1">
      <c r="A454" s="37"/>
      <c r="B454" s="38"/>
      <c r="C454" s="244" t="s">
        <v>1442</v>
      </c>
      <c r="D454" s="244" t="s">
        <v>1443</v>
      </c>
      <c r="E454" s="18" t="s">
        <v>263</v>
      </c>
      <c r="F454" s="245">
        <v>279</v>
      </c>
      <c r="G454" s="37"/>
      <c r="H454" s="38"/>
    </row>
    <row r="455" s="2" customFormat="1">
      <c r="A455" s="37"/>
      <c r="B455" s="38"/>
      <c r="C455" s="244" t="s">
        <v>815</v>
      </c>
      <c r="D455" s="244" t="s">
        <v>816</v>
      </c>
      <c r="E455" s="18" t="s">
        <v>251</v>
      </c>
      <c r="F455" s="245">
        <v>12.503</v>
      </c>
      <c r="G455" s="37"/>
      <c r="H455" s="38"/>
    </row>
    <row r="456" s="2" customFormat="1">
      <c r="A456" s="37"/>
      <c r="B456" s="38"/>
      <c r="C456" s="244" t="s">
        <v>822</v>
      </c>
      <c r="D456" s="244" t="s">
        <v>823</v>
      </c>
      <c r="E456" s="18" t="s">
        <v>251</v>
      </c>
      <c r="F456" s="245">
        <v>17.648</v>
      </c>
      <c r="G456" s="37"/>
      <c r="H456" s="38"/>
    </row>
    <row r="457" s="2" customFormat="1">
      <c r="A457" s="37"/>
      <c r="B457" s="38"/>
      <c r="C457" s="244" t="s">
        <v>831</v>
      </c>
      <c r="D457" s="244" t="s">
        <v>832</v>
      </c>
      <c r="E457" s="18" t="s">
        <v>251</v>
      </c>
      <c r="F457" s="245">
        <v>9.343</v>
      </c>
      <c r="G457" s="37"/>
      <c r="H457" s="38"/>
    </row>
    <row r="458" s="2" customFormat="1" ht="16.8" customHeight="1">
      <c r="A458" s="37"/>
      <c r="B458" s="38"/>
      <c r="C458" s="244" t="s">
        <v>835</v>
      </c>
      <c r="D458" s="244" t="s">
        <v>836</v>
      </c>
      <c r="E458" s="18" t="s">
        <v>263</v>
      </c>
      <c r="F458" s="245">
        <v>279</v>
      </c>
      <c r="G458" s="37"/>
      <c r="H458" s="38"/>
    </row>
    <row r="459" s="2" customFormat="1" ht="16.8" customHeight="1">
      <c r="A459" s="37"/>
      <c r="B459" s="38"/>
      <c r="C459" s="244" t="s">
        <v>1006</v>
      </c>
      <c r="D459" s="244" t="s">
        <v>1007</v>
      </c>
      <c r="E459" s="18" t="s">
        <v>263</v>
      </c>
      <c r="F459" s="245">
        <v>105.886</v>
      </c>
      <c r="G459" s="37"/>
      <c r="H459" s="38"/>
    </row>
    <row r="460" s="2" customFormat="1" ht="16.8" customHeight="1">
      <c r="A460" s="37"/>
      <c r="B460" s="38"/>
      <c r="C460" s="244" t="s">
        <v>1436</v>
      </c>
      <c r="D460" s="244" t="s">
        <v>1437</v>
      </c>
      <c r="E460" s="18" t="s">
        <v>263</v>
      </c>
      <c r="F460" s="245">
        <v>138.369</v>
      </c>
      <c r="G460" s="37"/>
      <c r="H460" s="38"/>
    </row>
    <row r="461" s="2" customFormat="1" ht="16.8" customHeight="1">
      <c r="A461" s="37"/>
      <c r="B461" s="38"/>
      <c r="C461" s="240" t="s">
        <v>190</v>
      </c>
      <c r="D461" s="241" t="s">
        <v>191</v>
      </c>
      <c r="E461" s="242" t="s">
        <v>1</v>
      </c>
      <c r="F461" s="243">
        <v>840.24000000000001</v>
      </c>
      <c r="G461" s="37"/>
      <c r="H461" s="38"/>
    </row>
    <row r="462" s="2" customFormat="1" ht="16.8" customHeight="1">
      <c r="A462" s="37"/>
      <c r="B462" s="38"/>
      <c r="C462" s="244" t="s">
        <v>1</v>
      </c>
      <c r="D462" s="244" t="s">
        <v>1378</v>
      </c>
      <c r="E462" s="18" t="s">
        <v>1</v>
      </c>
      <c r="F462" s="245">
        <v>48.100000000000001</v>
      </c>
      <c r="G462" s="37"/>
      <c r="H462" s="38"/>
    </row>
    <row r="463" s="2" customFormat="1" ht="16.8" customHeight="1">
      <c r="A463" s="37"/>
      <c r="B463" s="38"/>
      <c r="C463" s="244" t="s">
        <v>1</v>
      </c>
      <c r="D463" s="244" t="s">
        <v>1379</v>
      </c>
      <c r="E463" s="18" t="s">
        <v>1</v>
      </c>
      <c r="F463" s="245">
        <v>772.13999999999999</v>
      </c>
      <c r="G463" s="37"/>
      <c r="H463" s="38"/>
    </row>
    <row r="464" s="2" customFormat="1" ht="16.8" customHeight="1">
      <c r="A464" s="37"/>
      <c r="B464" s="38"/>
      <c r="C464" s="244" t="s">
        <v>1</v>
      </c>
      <c r="D464" s="244" t="s">
        <v>1380</v>
      </c>
      <c r="E464" s="18" t="s">
        <v>1</v>
      </c>
      <c r="F464" s="245">
        <v>20</v>
      </c>
      <c r="G464" s="37"/>
      <c r="H464" s="38"/>
    </row>
    <row r="465" s="2" customFormat="1" ht="16.8" customHeight="1">
      <c r="A465" s="37"/>
      <c r="B465" s="38"/>
      <c r="C465" s="244" t="s">
        <v>190</v>
      </c>
      <c r="D465" s="244" t="s">
        <v>260</v>
      </c>
      <c r="E465" s="18" t="s">
        <v>1</v>
      </c>
      <c r="F465" s="245">
        <v>840.24000000000001</v>
      </c>
      <c r="G465" s="37"/>
      <c r="H465" s="38"/>
    </row>
    <row r="466" s="2" customFormat="1" ht="16.8" customHeight="1">
      <c r="A466" s="37"/>
      <c r="B466" s="38"/>
      <c r="C466" s="246" t="s">
        <v>2106</v>
      </c>
      <c r="D466" s="37"/>
      <c r="E466" s="37"/>
      <c r="F466" s="37"/>
      <c r="G466" s="37"/>
      <c r="H466" s="38"/>
    </row>
    <row r="467" s="2" customFormat="1" ht="16.8" customHeight="1">
      <c r="A467" s="37"/>
      <c r="B467" s="38"/>
      <c r="C467" s="244" t="s">
        <v>1374</v>
      </c>
      <c r="D467" s="244" t="s">
        <v>1375</v>
      </c>
      <c r="E467" s="18" t="s">
        <v>1376</v>
      </c>
      <c r="F467" s="245">
        <v>840.24000000000001</v>
      </c>
      <c r="G467" s="37"/>
      <c r="H467" s="38"/>
    </row>
    <row r="468" s="2" customFormat="1" ht="16.8" customHeight="1">
      <c r="A468" s="37"/>
      <c r="B468" s="38"/>
      <c r="C468" s="244" t="s">
        <v>1382</v>
      </c>
      <c r="D468" s="244" t="s">
        <v>1383</v>
      </c>
      <c r="E468" s="18" t="s">
        <v>1376</v>
      </c>
      <c r="F468" s="245">
        <v>924.26400000000001</v>
      </c>
      <c r="G468" s="37"/>
      <c r="H468" s="38"/>
    </row>
    <row r="469" s="2" customFormat="1" ht="16.8" customHeight="1">
      <c r="A469" s="37"/>
      <c r="B469" s="38"/>
      <c r="C469" s="240" t="s">
        <v>193</v>
      </c>
      <c r="D469" s="241" t="s">
        <v>194</v>
      </c>
      <c r="E469" s="242" t="s">
        <v>1</v>
      </c>
      <c r="F469" s="243">
        <v>302.80000000000001</v>
      </c>
      <c r="G469" s="37"/>
      <c r="H469" s="38"/>
    </row>
    <row r="470" s="2" customFormat="1" ht="16.8" customHeight="1">
      <c r="A470" s="37"/>
      <c r="B470" s="38"/>
      <c r="C470" s="244" t="s">
        <v>1</v>
      </c>
      <c r="D470" s="244" t="s">
        <v>1654</v>
      </c>
      <c r="E470" s="18" t="s">
        <v>1</v>
      </c>
      <c r="F470" s="245">
        <v>302.80000000000001</v>
      </c>
      <c r="G470" s="37"/>
      <c r="H470" s="38"/>
    </row>
    <row r="471" s="2" customFormat="1" ht="16.8" customHeight="1">
      <c r="A471" s="37"/>
      <c r="B471" s="38"/>
      <c r="C471" s="244" t="s">
        <v>193</v>
      </c>
      <c r="D471" s="244" t="s">
        <v>260</v>
      </c>
      <c r="E471" s="18" t="s">
        <v>1</v>
      </c>
      <c r="F471" s="245">
        <v>302.80000000000001</v>
      </c>
      <c r="G471" s="37"/>
      <c r="H471" s="38"/>
    </row>
    <row r="472" s="2" customFormat="1" ht="16.8" customHeight="1">
      <c r="A472" s="37"/>
      <c r="B472" s="38"/>
      <c r="C472" s="246" t="s">
        <v>2106</v>
      </c>
      <c r="D472" s="37"/>
      <c r="E472" s="37"/>
      <c r="F472" s="37"/>
      <c r="G472" s="37"/>
      <c r="H472" s="38"/>
    </row>
    <row r="473" s="2" customFormat="1" ht="16.8" customHeight="1">
      <c r="A473" s="37"/>
      <c r="B473" s="38"/>
      <c r="C473" s="244" t="s">
        <v>1651</v>
      </c>
      <c r="D473" s="244" t="s">
        <v>1652</v>
      </c>
      <c r="E473" s="18" t="s">
        <v>515</v>
      </c>
      <c r="F473" s="245">
        <v>302.80000000000001</v>
      </c>
      <c r="G473" s="37"/>
      <c r="H473" s="38"/>
    </row>
    <row r="474" s="2" customFormat="1" ht="16.8" customHeight="1">
      <c r="A474" s="37"/>
      <c r="B474" s="38"/>
      <c r="C474" s="244" t="s">
        <v>1647</v>
      </c>
      <c r="D474" s="244" t="s">
        <v>1648</v>
      </c>
      <c r="E474" s="18" t="s">
        <v>515</v>
      </c>
      <c r="F474" s="245">
        <v>302.80000000000001</v>
      </c>
      <c r="G474" s="37"/>
      <c r="H474" s="38"/>
    </row>
    <row r="475" s="2" customFormat="1" ht="16.8" customHeight="1">
      <c r="A475" s="37"/>
      <c r="B475" s="38"/>
      <c r="C475" s="244" t="s">
        <v>1656</v>
      </c>
      <c r="D475" s="244" t="s">
        <v>1657</v>
      </c>
      <c r="E475" s="18" t="s">
        <v>515</v>
      </c>
      <c r="F475" s="245">
        <v>302.80000000000001</v>
      </c>
      <c r="G475" s="37"/>
      <c r="H475" s="38"/>
    </row>
    <row r="476" s="2" customFormat="1" ht="16.8" customHeight="1">
      <c r="A476" s="37"/>
      <c r="B476" s="38"/>
      <c r="C476" s="244" t="s">
        <v>1660</v>
      </c>
      <c r="D476" s="244" t="s">
        <v>1661</v>
      </c>
      <c r="E476" s="18" t="s">
        <v>515</v>
      </c>
      <c r="F476" s="245">
        <v>302.80000000000001</v>
      </c>
      <c r="G476" s="37"/>
      <c r="H476" s="38"/>
    </row>
    <row r="477" s="2" customFormat="1" ht="16.8" customHeight="1">
      <c r="A477" s="37"/>
      <c r="B477" s="38"/>
      <c r="C477" s="244" t="s">
        <v>1664</v>
      </c>
      <c r="D477" s="244" t="s">
        <v>1665</v>
      </c>
      <c r="E477" s="18" t="s">
        <v>515</v>
      </c>
      <c r="F477" s="245">
        <v>302.80000000000001</v>
      </c>
      <c r="G477" s="37"/>
      <c r="H477" s="38"/>
    </row>
    <row r="478" s="2" customFormat="1" ht="16.8" customHeight="1">
      <c r="A478" s="37"/>
      <c r="B478" s="38"/>
      <c r="C478" s="240" t="s">
        <v>196</v>
      </c>
      <c r="D478" s="241" t="s">
        <v>197</v>
      </c>
      <c r="E478" s="242" t="s">
        <v>1</v>
      </c>
      <c r="F478" s="243">
        <v>109.90000000000001</v>
      </c>
      <c r="G478" s="37"/>
      <c r="H478" s="38"/>
    </row>
    <row r="479" s="2" customFormat="1" ht="16.8" customHeight="1">
      <c r="A479" s="37"/>
      <c r="B479" s="38"/>
      <c r="C479" s="244" t="s">
        <v>1</v>
      </c>
      <c r="D479" s="244" t="s">
        <v>1410</v>
      </c>
      <c r="E479" s="18" t="s">
        <v>1</v>
      </c>
      <c r="F479" s="245">
        <v>87.540000000000006</v>
      </c>
      <c r="G479" s="37"/>
      <c r="H479" s="38"/>
    </row>
    <row r="480" s="2" customFormat="1" ht="16.8" customHeight="1">
      <c r="A480" s="37"/>
      <c r="B480" s="38"/>
      <c r="C480" s="244" t="s">
        <v>1</v>
      </c>
      <c r="D480" s="244" t="s">
        <v>1411</v>
      </c>
      <c r="E480" s="18" t="s">
        <v>1</v>
      </c>
      <c r="F480" s="245">
        <v>9.7200000000000006</v>
      </c>
      <c r="G480" s="37"/>
      <c r="H480" s="38"/>
    </row>
    <row r="481" s="2" customFormat="1" ht="16.8" customHeight="1">
      <c r="A481" s="37"/>
      <c r="B481" s="38"/>
      <c r="C481" s="244" t="s">
        <v>1</v>
      </c>
      <c r="D481" s="244" t="s">
        <v>1412</v>
      </c>
      <c r="E481" s="18" t="s">
        <v>1</v>
      </c>
      <c r="F481" s="245">
        <v>11</v>
      </c>
      <c r="G481" s="37"/>
      <c r="H481" s="38"/>
    </row>
    <row r="482" s="2" customFormat="1" ht="16.8" customHeight="1">
      <c r="A482" s="37"/>
      <c r="B482" s="38"/>
      <c r="C482" s="244" t="s">
        <v>1</v>
      </c>
      <c r="D482" s="244" t="s">
        <v>1413</v>
      </c>
      <c r="E482" s="18" t="s">
        <v>1</v>
      </c>
      <c r="F482" s="245">
        <v>1.6399999999999999</v>
      </c>
      <c r="G482" s="37"/>
      <c r="H482" s="38"/>
    </row>
    <row r="483" s="2" customFormat="1" ht="16.8" customHeight="1">
      <c r="A483" s="37"/>
      <c r="B483" s="38"/>
      <c r="C483" s="244" t="s">
        <v>196</v>
      </c>
      <c r="D483" s="244" t="s">
        <v>1414</v>
      </c>
      <c r="E483" s="18" t="s">
        <v>1</v>
      </c>
      <c r="F483" s="245">
        <v>109.90000000000001</v>
      </c>
      <c r="G483" s="37"/>
      <c r="H483" s="38"/>
    </row>
    <row r="484" s="2" customFormat="1" ht="16.8" customHeight="1">
      <c r="A484" s="37"/>
      <c r="B484" s="38"/>
      <c r="C484" s="246" t="s">
        <v>2106</v>
      </c>
      <c r="D484" s="37"/>
      <c r="E484" s="37"/>
      <c r="F484" s="37"/>
      <c r="G484" s="37"/>
      <c r="H484" s="38"/>
    </row>
    <row r="485" s="2" customFormat="1" ht="16.8" customHeight="1">
      <c r="A485" s="37"/>
      <c r="B485" s="38"/>
      <c r="C485" s="244" t="s">
        <v>1407</v>
      </c>
      <c r="D485" s="244" t="s">
        <v>1408</v>
      </c>
      <c r="E485" s="18" t="s">
        <v>515</v>
      </c>
      <c r="F485" s="245">
        <v>109.90000000000001</v>
      </c>
      <c r="G485" s="37"/>
      <c r="H485" s="38"/>
    </row>
    <row r="486" s="2" customFormat="1" ht="16.8" customHeight="1">
      <c r="A486" s="37"/>
      <c r="B486" s="38"/>
      <c r="C486" s="244" t="s">
        <v>966</v>
      </c>
      <c r="D486" s="244" t="s">
        <v>967</v>
      </c>
      <c r="E486" s="18" t="s">
        <v>263</v>
      </c>
      <c r="F486" s="245">
        <v>236.44999999999999</v>
      </c>
      <c r="G486" s="37"/>
      <c r="H486" s="38"/>
    </row>
    <row r="487" s="2" customFormat="1" ht="16.8" customHeight="1">
      <c r="A487" s="37"/>
      <c r="B487" s="38"/>
      <c r="C487" s="244" t="s">
        <v>1446</v>
      </c>
      <c r="D487" s="244" t="s">
        <v>1447</v>
      </c>
      <c r="E487" s="18" t="s">
        <v>515</v>
      </c>
      <c r="F487" s="245">
        <v>109.90000000000001</v>
      </c>
      <c r="G487" s="37"/>
      <c r="H487" s="38"/>
    </row>
    <row r="488" s="2" customFormat="1" ht="16.8" customHeight="1">
      <c r="A488" s="37"/>
      <c r="B488" s="38"/>
      <c r="C488" s="244" t="s">
        <v>1436</v>
      </c>
      <c r="D488" s="244" t="s">
        <v>1437</v>
      </c>
      <c r="E488" s="18" t="s">
        <v>263</v>
      </c>
      <c r="F488" s="245">
        <v>138.369</v>
      </c>
      <c r="G488" s="37"/>
      <c r="H488" s="38"/>
    </row>
    <row r="489" s="2" customFormat="1" ht="16.8" customHeight="1">
      <c r="A489" s="37"/>
      <c r="B489" s="38"/>
      <c r="C489" s="240" t="s">
        <v>199</v>
      </c>
      <c r="D489" s="241" t="s">
        <v>200</v>
      </c>
      <c r="E489" s="242" t="s">
        <v>1</v>
      </c>
      <c r="F489" s="243">
        <v>1145.1230000000001</v>
      </c>
      <c r="G489" s="37"/>
      <c r="H489" s="38"/>
    </row>
    <row r="490" s="2" customFormat="1" ht="16.8" customHeight="1">
      <c r="A490" s="37"/>
      <c r="B490" s="38"/>
      <c r="C490" s="244" t="s">
        <v>1</v>
      </c>
      <c r="D490" s="244" t="s">
        <v>772</v>
      </c>
      <c r="E490" s="18" t="s">
        <v>1</v>
      </c>
      <c r="F490" s="245">
        <v>1145.1230000000001</v>
      </c>
      <c r="G490" s="37"/>
      <c r="H490" s="38"/>
    </row>
    <row r="491" s="2" customFormat="1" ht="16.8" customHeight="1">
      <c r="A491" s="37"/>
      <c r="B491" s="38"/>
      <c r="C491" s="244" t="s">
        <v>199</v>
      </c>
      <c r="D491" s="244" t="s">
        <v>260</v>
      </c>
      <c r="E491" s="18" t="s">
        <v>1</v>
      </c>
      <c r="F491" s="245">
        <v>1145.1230000000001</v>
      </c>
      <c r="G491" s="37"/>
      <c r="H491" s="38"/>
    </row>
    <row r="492" s="2" customFormat="1" ht="16.8" customHeight="1">
      <c r="A492" s="37"/>
      <c r="B492" s="38"/>
      <c r="C492" s="246" t="s">
        <v>2106</v>
      </c>
      <c r="D492" s="37"/>
      <c r="E492" s="37"/>
      <c r="F492" s="37"/>
      <c r="G492" s="37"/>
      <c r="H492" s="38"/>
    </row>
    <row r="493" s="2" customFormat="1">
      <c r="A493" s="37"/>
      <c r="B493" s="38"/>
      <c r="C493" s="244" t="s">
        <v>769</v>
      </c>
      <c r="D493" s="244" t="s">
        <v>770</v>
      </c>
      <c r="E493" s="18" t="s">
        <v>263</v>
      </c>
      <c r="F493" s="245">
        <v>1145.1230000000001</v>
      </c>
      <c r="G493" s="37"/>
      <c r="H493" s="38"/>
    </row>
    <row r="494" s="2" customFormat="1">
      <c r="A494" s="37"/>
      <c r="B494" s="38"/>
      <c r="C494" s="244" t="s">
        <v>774</v>
      </c>
      <c r="D494" s="244" t="s">
        <v>775</v>
      </c>
      <c r="E494" s="18" t="s">
        <v>263</v>
      </c>
      <c r="F494" s="245">
        <v>68707.380000000005</v>
      </c>
      <c r="G494" s="37"/>
      <c r="H494" s="38"/>
    </row>
    <row r="495" s="2" customFormat="1">
      <c r="A495" s="37"/>
      <c r="B495" s="38"/>
      <c r="C495" s="244" t="s">
        <v>779</v>
      </c>
      <c r="D495" s="244" t="s">
        <v>780</v>
      </c>
      <c r="E495" s="18" t="s">
        <v>263</v>
      </c>
      <c r="F495" s="245">
        <v>1145.1230000000001</v>
      </c>
      <c r="G495" s="37"/>
      <c r="H495" s="38"/>
    </row>
    <row r="496" s="2" customFormat="1" ht="7.44" customHeight="1">
      <c r="A496" s="37"/>
      <c r="B496" s="59"/>
      <c r="C496" s="60"/>
      <c r="D496" s="60"/>
      <c r="E496" s="60"/>
      <c r="F496" s="60"/>
      <c r="G496" s="60"/>
      <c r="H496" s="38"/>
    </row>
    <row r="497" s="2" customFormat="1">
      <c r="A497" s="37"/>
      <c r="B497" s="37"/>
      <c r="C497" s="37"/>
      <c r="D497" s="37"/>
      <c r="E497" s="37"/>
      <c r="F497" s="37"/>
      <c r="G497" s="37"/>
      <c r="H497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Lenovo-PC\Svehla</dc:creator>
  <cp:lastModifiedBy>Lenovo-PC\Svehla</cp:lastModifiedBy>
  <dcterms:created xsi:type="dcterms:W3CDTF">2020-08-29T11:27:05Z</dcterms:created>
  <dcterms:modified xsi:type="dcterms:W3CDTF">2020-08-29T11:27:36Z</dcterms:modified>
</cp:coreProperties>
</file>